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<sst xmlns="http://schemas.openxmlformats.org/spreadsheetml/2006/main" count="483" uniqueCount="157">
  <si>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</si>
  <si>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</si>
  <si>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</si>
  <si>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</si>
  <si>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</si>
  <si>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</si>
  <si>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</si>
  <si>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</si>
  <si>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</si>
  <si>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</si>
  <si>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</si>
  <si>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</si>
  <si>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</si>
  <si>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</si>
  <si>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</si>
  <si>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</si>
  <si>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</si>
  <si>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</si>
  <si>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</si>
  <si>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</si>
  <si>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</si>
  <si>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</si>
  <si>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</si>
  <si>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</si>
  <si>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</si>
  <si>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</si>
  <si>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</si>
  <si>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</si>
  <si>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</si>
  <si>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</si>
  <si>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</si>
  <si>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</si>
  <si>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</si>
  <si>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</si>
  <si>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</si>
  <si>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</si>
  <si>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</si>
  <si>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</si>
  <si>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</si>
  <si>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</si>
  <si>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</si>
  <si>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</si>
  <si>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</si>
  <si>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</si>
  <si>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</si>
  <si>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</si>
  <si>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</si>
  <si>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</si>
  <si>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</si>
  <si>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</si>
  <si>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</si>
  <si>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</si>
  <si>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</si>
  <si>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</si>
  <si>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</si>
  <si>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</si>
  <si>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</si>
  <si>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</si>
  <si>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</si>
  <si>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</si>
  <si>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</si>
  <si>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</si>
  <si>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</si>
  <si>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</si>
  <si>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</si>
  <si>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</si>
  <si>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</si>
  <si>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</si>
  <si>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</si>
  <si>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</si>
  <si>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</si>
  <si>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</si>
  <si>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</si>
  <si>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</si>
  <si>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</si>
  <si>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</si>
  <si>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</si>
  <si>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</si>
  <si>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</si>
  <si>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</si>
  <si>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</si>
  <si>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</si>
  <si>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</si>
  <si>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</si>
  <si>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</si>
  <si>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</si>
  <si>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</si>
  <si>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</si>
  <si>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</si>
  <si>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</si>
  <si>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</si>
  <si>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</si>
  <si>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</si>
  <si>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</si>
  <si>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</si>
  <si>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</si>
  <si>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</si>
  <si>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</si>
  <si>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</si>
  <si>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</si>
  <si>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</si>
  <si>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</si>
  <si>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</si>
  <si>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</si>
  <si>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</si>
  <si>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</si>
  <si>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</si>
  <si>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</si>
  <si>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</si>
  <si>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</si>
  <si>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</si>
  <si>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</si>
  <si>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</si>
  <si>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</si>
  <si>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</si>
  <si>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</si>
  <si>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</si>
  <si>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</si>
  <si>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</si>
  <si>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</si>
  <si>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</si>
  <si>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</si>
  <si>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</si>
  <si>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</si>
  <si>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</si>
  <si>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</si>
  <si>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</si>
  <si>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</si>
  <si>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</si>
  <si>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</si>
  <si>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</si>
  <si>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</si>
  <si>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</si>
  <si>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</si>
  <si>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</si>
  <si>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</si>
  <si>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25.10</t>
  </si>
  <si>
    <t>Уборка зерновых и зернобобовых культур                                    28.10.2019</t>
  </si>
  <si>
    <t xml:space="preserve">Уборка технических культур, кукурузы на силос, картофеля и овощей     28.10.2019                                                              </t>
  </si>
  <si>
    <t>28.10</t>
  </si>
  <si>
    <t>Оперативная информация об агрометеорологических условиях  на территори Ульяновской области по состоянию на 28.10.2019</t>
  </si>
  <si>
    <t>10, солнечно</t>
  </si>
  <si>
    <t>пасмурно, 13</t>
  </si>
  <si>
    <t>12, облачно</t>
  </si>
  <si>
    <t>пасмурно, 10</t>
  </si>
  <si>
    <t>ясно, 11</t>
  </si>
  <si>
    <t>7, ясно</t>
  </si>
  <si>
    <t>11, пасмурно</t>
  </si>
  <si>
    <t>10, облачно</t>
  </si>
  <si>
    <t>пасмурно, 11</t>
  </si>
  <si>
    <t>пасмурно, 5</t>
  </si>
  <si>
    <t>8, облачно</t>
  </si>
  <si>
    <t>солнечно, 12</t>
  </si>
  <si>
    <t>5, пасмурно</t>
  </si>
  <si>
    <t>пасмурн, 10</t>
  </si>
  <si>
    <t>11, облачно</t>
  </si>
  <si>
    <t>облачно,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</si>
</sst>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5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4" xfId="82" applyFont="1" applyFill="1" applyBorder="1" applyAlignment="1" applyProtection="1">
      <alignment horizontal="center" vertical="center" wrapText="1"/>
      <protection locked="0"/>
    </xf>
    <xf numFmtId="0" fontId="20" fillId="0" borderId="135" xfId="82" applyFont="1" applyFill="1" applyBorder="1" applyAlignment="1" applyProtection="1">
      <alignment horizontal="center" vertical="center" wrapText="1"/>
      <protection locked="0"/>
    </xf>
    <xf numFmtId="0" fontId="36" fillId="0" borderId="136" xfId="78" applyFont="1" applyFill="1" applyBorder="1" applyAlignment="1">
      <alignment vertical="top" wrapText="1"/>
      <protection/>
    </xf>
    <xf numFmtId="0" fontId="36" fillId="0" borderId="137" xfId="78" applyFont="1" applyFill="1" applyBorder="1" applyAlignment="1">
      <alignment vertical="top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2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3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0" fillId="0" borderId="145" xfId="0" applyFill="1" applyBorder="1" applyAlignment="1">
      <alignment horizontal="center" vertical="center" wrapText="1"/>
    </xf>
    <xf numFmtId="0" fontId="0" fillId="0" borderId="146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1" xfId="0" applyNumberFormat="1" applyFont="1" applyBorder="1" applyAlignment="1">
      <alignment/>
    </xf>
    <xf numFmtId="0" fontId="28" fillId="0" borderId="151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2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4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56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/>
      <protection locked="0"/>
    </xf>
    <xf numFmtId="0" fontId="36" fillId="0" borderId="157" xfId="78" applyFont="1" applyFill="1" applyBorder="1" applyAlignment="1">
      <alignment horizontal="center"/>
      <protection/>
    </xf>
    <xf numFmtId="0" fontId="36" fillId="0" borderId="158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V5" sqref="BV5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87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6.125" style="3" bestFit="1" customWidth="1"/>
    <col min="76" max="76" width="6.00390625" style="3" customWidth="1"/>
    <col min="77" max="77" width="5.25390625" style="3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0"/>
      <c r="B1" s="560" t="s">
        <v>137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</row>
    <row r="2" spans="1:87" ht="18.75" customHeight="1" thickBot="1">
      <c r="A2" s="575" t="s">
        <v>17</v>
      </c>
      <c r="B2" s="575" t="s">
        <v>69</v>
      </c>
      <c r="C2" s="562" t="s">
        <v>70</v>
      </c>
      <c r="D2" s="563"/>
      <c r="E2" s="563"/>
      <c r="F2" s="563"/>
      <c r="G2" s="564"/>
      <c r="H2" s="570" t="s">
        <v>44</v>
      </c>
      <c r="I2" s="571"/>
      <c r="J2" s="571"/>
      <c r="K2" s="571"/>
      <c r="L2" s="572"/>
      <c r="M2" s="570" t="s">
        <v>45</v>
      </c>
      <c r="N2" s="571"/>
      <c r="O2" s="571"/>
      <c r="P2" s="571"/>
      <c r="Q2" s="572"/>
      <c r="R2" s="570" t="s">
        <v>71</v>
      </c>
      <c r="S2" s="571"/>
      <c r="T2" s="571"/>
      <c r="U2" s="571"/>
      <c r="V2" s="572"/>
      <c r="W2" s="570" t="s">
        <v>46</v>
      </c>
      <c r="X2" s="571"/>
      <c r="Y2" s="571"/>
      <c r="Z2" s="571"/>
      <c r="AA2" s="572"/>
      <c r="AB2" s="570" t="s">
        <v>72</v>
      </c>
      <c r="AC2" s="571"/>
      <c r="AD2" s="571"/>
      <c r="AE2" s="571"/>
      <c r="AF2" s="572"/>
      <c r="AG2" s="570" t="s">
        <v>73</v>
      </c>
      <c r="AH2" s="571"/>
      <c r="AI2" s="571"/>
      <c r="AJ2" s="571"/>
      <c r="AK2" s="572"/>
      <c r="AL2" s="562" t="s">
        <v>74</v>
      </c>
      <c r="AM2" s="563"/>
      <c r="AN2" s="563"/>
      <c r="AO2" s="563"/>
      <c r="AP2" s="564"/>
      <c r="AQ2" s="559" t="s">
        <v>75</v>
      </c>
      <c r="AR2" s="573"/>
      <c r="AS2" s="573"/>
      <c r="AT2" s="573"/>
      <c r="AU2" s="574"/>
      <c r="AV2" s="567" t="s">
        <v>76</v>
      </c>
      <c r="AW2" s="568"/>
      <c r="AX2" s="568"/>
      <c r="AY2" s="568"/>
      <c r="AZ2" s="569"/>
      <c r="BA2" s="567" t="s">
        <v>77</v>
      </c>
      <c r="BB2" s="568"/>
      <c r="BC2" s="568"/>
      <c r="BD2" s="568"/>
      <c r="BE2" s="569"/>
      <c r="BF2" s="567" t="s">
        <v>78</v>
      </c>
      <c r="BG2" s="568"/>
      <c r="BH2" s="568"/>
      <c r="BI2" s="568"/>
      <c r="BJ2" s="569"/>
      <c r="BK2" s="567" t="s">
        <v>79</v>
      </c>
      <c r="BL2" s="568"/>
      <c r="BM2" s="568"/>
      <c r="BN2" s="568"/>
      <c r="BO2" s="569"/>
      <c r="BP2" s="562" t="s">
        <v>80</v>
      </c>
      <c r="BQ2" s="563"/>
      <c r="BR2" s="563"/>
      <c r="BS2" s="563"/>
      <c r="BT2" s="564"/>
      <c r="BU2" s="562" t="s">
        <v>81</v>
      </c>
      <c r="BV2" s="563"/>
      <c r="BW2" s="563"/>
      <c r="BX2" s="563"/>
      <c r="BY2" s="564"/>
      <c r="BZ2" s="570" t="s">
        <v>82</v>
      </c>
      <c r="CA2" s="571"/>
      <c r="CB2" s="571"/>
      <c r="CC2" s="571"/>
      <c r="CD2" s="572"/>
      <c r="CE2" s="562"/>
      <c r="CF2" s="563"/>
      <c r="CG2" s="563"/>
      <c r="CH2" s="563"/>
      <c r="CI2" s="564"/>
    </row>
    <row r="3" spans="1:87" ht="132.75" customHeight="1" thickBot="1">
      <c r="A3" s="576"/>
      <c r="B3" s="576"/>
      <c r="C3" s="332" t="s">
        <v>83</v>
      </c>
      <c r="D3" s="298" t="s">
        <v>36</v>
      </c>
      <c r="E3" s="298" t="s">
        <v>1</v>
      </c>
      <c r="F3" s="298" t="s">
        <v>37</v>
      </c>
      <c r="G3" s="333" t="s">
        <v>38</v>
      </c>
      <c r="H3" s="334" t="s">
        <v>84</v>
      </c>
      <c r="I3" s="335" t="s">
        <v>36</v>
      </c>
      <c r="J3" s="335" t="s">
        <v>1</v>
      </c>
      <c r="K3" s="335" t="s">
        <v>37</v>
      </c>
      <c r="L3" s="336" t="s">
        <v>38</v>
      </c>
      <c r="M3" s="334" t="s">
        <v>85</v>
      </c>
      <c r="N3" s="335" t="s">
        <v>36</v>
      </c>
      <c r="O3" s="335" t="s">
        <v>1</v>
      </c>
      <c r="P3" s="335" t="s">
        <v>37</v>
      </c>
      <c r="Q3" s="336" t="s">
        <v>38</v>
      </c>
      <c r="R3" s="334" t="s">
        <v>84</v>
      </c>
      <c r="S3" s="335" t="s">
        <v>36</v>
      </c>
      <c r="T3" s="335" t="s">
        <v>1</v>
      </c>
      <c r="U3" s="335" t="s">
        <v>37</v>
      </c>
      <c r="V3" s="336" t="s">
        <v>38</v>
      </c>
      <c r="W3" s="334" t="s">
        <v>86</v>
      </c>
      <c r="X3" s="335" t="s">
        <v>36</v>
      </c>
      <c r="Y3" s="335" t="s">
        <v>1</v>
      </c>
      <c r="Z3" s="335" t="s">
        <v>37</v>
      </c>
      <c r="AA3" s="336" t="s">
        <v>38</v>
      </c>
      <c r="AB3" s="334" t="s">
        <v>87</v>
      </c>
      <c r="AC3" s="335" t="s">
        <v>36</v>
      </c>
      <c r="AD3" s="335" t="s">
        <v>1</v>
      </c>
      <c r="AE3" s="335" t="s">
        <v>37</v>
      </c>
      <c r="AF3" s="336" t="s">
        <v>38</v>
      </c>
      <c r="AG3" s="334" t="s">
        <v>88</v>
      </c>
      <c r="AH3" s="335" t="s">
        <v>36</v>
      </c>
      <c r="AI3" s="335" t="s">
        <v>1</v>
      </c>
      <c r="AJ3" s="335" t="s">
        <v>37</v>
      </c>
      <c r="AK3" s="336" t="s">
        <v>38</v>
      </c>
      <c r="AL3" s="332" t="s">
        <v>89</v>
      </c>
      <c r="AM3" s="298" t="s">
        <v>36</v>
      </c>
      <c r="AN3" s="298" t="s">
        <v>1</v>
      </c>
      <c r="AO3" s="298" t="s">
        <v>37</v>
      </c>
      <c r="AP3" s="333" t="s">
        <v>38</v>
      </c>
      <c r="AQ3" s="334" t="s">
        <v>89</v>
      </c>
      <c r="AR3" s="335" t="s">
        <v>36</v>
      </c>
      <c r="AS3" s="335" t="s">
        <v>1</v>
      </c>
      <c r="AT3" s="335" t="s">
        <v>37</v>
      </c>
      <c r="AU3" s="336" t="s">
        <v>38</v>
      </c>
      <c r="AV3" s="332" t="s">
        <v>89</v>
      </c>
      <c r="AW3" s="298" t="s">
        <v>36</v>
      </c>
      <c r="AX3" s="298" t="s">
        <v>1</v>
      </c>
      <c r="AY3" s="298" t="s">
        <v>37</v>
      </c>
      <c r="AZ3" s="333" t="s">
        <v>38</v>
      </c>
      <c r="BA3" s="332" t="s">
        <v>88</v>
      </c>
      <c r="BB3" s="298" t="s">
        <v>36</v>
      </c>
      <c r="BC3" s="298" t="s">
        <v>1</v>
      </c>
      <c r="BD3" s="298" t="s">
        <v>37</v>
      </c>
      <c r="BE3" s="333" t="s">
        <v>38</v>
      </c>
      <c r="BF3" s="332" t="s">
        <v>90</v>
      </c>
      <c r="BG3" s="298" t="s">
        <v>36</v>
      </c>
      <c r="BH3" s="298" t="s">
        <v>1</v>
      </c>
      <c r="BI3" s="298" t="s">
        <v>37</v>
      </c>
      <c r="BJ3" s="333" t="s">
        <v>38</v>
      </c>
      <c r="BK3" s="332" t="s">
        <v>90</v>
      </c>
      <c r="BL3" s="298" t="s">
        <v>36</v>
      </c>
      <c r="BM3" s="298" t="s">
        <v>1</v>
      </c>
      <c r="BN3" s="298" t="s">
        <v>37</v>
      </c>
      <c r="BO3" s="333" t="s">
        <v>38</v>
      </c>
      <c r="BP3" s="332" t="s">
        <v>90</v>
      </c>
      <c r="BQ3" s="298" t="s">
        <v>36</v>
      </c>
      <c r="BR3" s="298" t="s">
        <v>1</v>
      </c>
      <c r="BS3" s="298" t="s">
        <v>37</v>
      </c>
      <c r="BT3" s="333" t="s">
        <v>38</v>
      </c>
      <c r="BU3" s="332" t="s">
        <v>90</v>
      </c>
      <c r="BV3" s="298" t="s">
        <v>36</v>
      </c>
      <c r="BW3" s="298" t="s">
        <v>1</v>
      </c>
      <c r="BX3" s="298" t="s">
        <v>37</v>
      </c>
      <c r="BY3" s="333" t="s">
        <v>38</v>
      </c>
      <c r="BZ3" s="334" t="s">
        <v>90</v>
      </c>
      <c r="CA3" s="335" t="s">
        <v>36</v>
      </c>
      <c r="CB3" s="335" t="s">
        <v>1</v>
      </c>
      <c r="CC3" s="335" t="s">
        <v>37</v>
      </c>
      <c r="CD3" s="336" t="s">
        <v>38</v>
      </c>
      <c r="CE3" s="332" t="s">
        <v>89</v>
      </c>
      <c r="CF3" s="298" t="s">
        <v>36</v>
      </c>
      <c r="CG3" s="298" t="s">
        <v>1</v>
      </c>
      <c r="CH3" s="298" t="s">
        <v>37</v>
      </c>
      <c r="CI3" s="333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538"/>
      <c r="BA4" s="202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39"/>
      <c r="BA5" s="122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39"/>
      <c r="BA6" s="122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39"/>
      <c r="BA7" s="122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39"/>
      <c r="BA8" s="122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/>
      <c r="AX9" s="126"/>
      <c r="AY9" s="131"/>
      <c r="AZ9" s="539"/>
      <c r="BA9" s="122">
        <v>514</v>
      </c>
      <c r="BB9" s="123">
        <v>484</v>
      </c>
      <c r="BC9" s="114">
        <f>BB9/BA9*100</f>
        <v>94.16342412451361</v>
      </c>
      <c r="BD9" s="123">
        <v>881</v>
      </c>
      <c r="BE9" s="115">
        <f>BD9/BB9*10</f>
        <v>18.202479338842977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64033</v>
      </c>
      <c r="E10" s="110">
        <f t="shared" si="2"/>
        <v>99.83629049861237</v>
      </c>
      <c r="F10" s="109">
        <f t="shared" si="14"/>
        <v>100250</v>
      </c>
      <c r="G10" s="111">
        <f t="shared" si="3"/>
        <v>15.655989880218012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/>
      <c r="AX10" s="126"/>
      <c r="AY10" s="131"/>
      <c r="AZ10" s="539"/>
      <c r="BA10" s="122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/>
      <c r="C11" s="108">
        <f t="shared" si="0"/>
        <v>74836</v>
      </c>
      <c r="D11" s="109">
        <f t="shared" si="1"/>
        <v>74679</v>
      </c>
      <c r="E11" s="110">
        <f t="shared" si="2"/>
        <v>99.7902079213213</v>
      </c>
      <c r="F11" s="109">
        <f t="shared" si="14"/>
        <v>172000</v>
      </c>
      <c r="G11" s="111">
        <f t="shared" si="3"/>
        <v>23.031909907738456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/>
      <c r="AX11" s="126"/>
      <c r="AY11" s="131"/>
      <c r="AZ11" s="539"/>
      <c r="BA11" s="122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/>
      <c r="C12" s="108">
        <f t="shared" si="0"/>
        <v>17651</v>
      </c>
      <c r="D12" s="109">
        <f t="shared" si="1"/>
        <v>17157</v>
      </c>
      <c r="E12" s="110">
        <f t="shared" si="2"/>
        <v>97.20129171151775</v>
      </c>
      <c r="F12" s="109">
        <f t="shared" si="14"/>
        <v>20470</v>
      </c>
      <c r="G12" s="111">
        <f t="shared" si="3"/>
        <v>11.930990266363583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/>
      <c r="AX12" s="129"/>
      <c r="AY12" s="120"/>
      <c r="AZ12" s="111"/>
      <c r="BA12" s="122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/>
      <c r="BR12" s="129"/>
      <c r="BS12" s="120"/>
      <c r="BT12" s="143"/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>AW13/AV13*100</f>
        <v>1.2903225806451613</v>
      </c>
      <c r="AY13" s="120">
        <v>34</v>
      </c>
      <c r="AZ13" s="539">
        <f>AY13/AW13*10</f>
        <v>18.88888888888889</v>
      </c>
      <c r="BA13" s="122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43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>AW14/AV14*100</f>
        <v>100</v>
      </c>
      <c r="AY14" s="120">
        <v>671</v>
      </c>
      <c r="AZ14" s="539">
        <f>AY14/AW14*10</f>
        <v>55</v>
      </c>
      <c r="BA14" s="122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43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/>
      <c r="C15" s="108">
        <f t="shared" si="0"/>
        <v>13329</v>
      </c>
      <c r="D15" s="109">
        <f t="shared" si="1"/>
        <v>13200</v>
      </c>
      <c r="E15" s="110">
        <f t="shared" si="2"/>
        <v>99.03218546027459</v>
      </c>
      <c r="F15" s="109">
        <f t="shared" si="14"/>
        <v>14284</v>
      </c>
      <c r="G15" s="111">
        <f t="shared" si="3"/>
        <v>10.82121212121212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/>
      <c r="AX15" s="126"/>
      <c r="AY15" s="120"/>
      <c r="AZ15" s="539"/>
      <c r="BA15" s="122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39"/>
      <c r="BA16" s="122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7" ref="BH16:BH25">BG16/BF16*100</f>
        <v>100</v>
      </c>
      <c r="BI16" s="120">
        <v>114</v>
      </c>
      <c r="BJ16" s="115">
        <f aca="true" t="shared" si="18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39"/>
      <c r="BA17" s="122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7"/>
        <v>100</v>
      </c>
      <c r="BI17" s="120">
        <v>254</v>
      </c>
      <c r="BJ17" s="115">
        <f t="shared" si="18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39"/>
      <c r="BA18" s="122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7"/>
        <v>100</v>
      </c>
      <c r="BI18" s="120">
        <v>108</v>
      </c>
      <c r="BJ18" s="115">
        <f t="shared" si="18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39"/>
      <c r="BA19" s="122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7"/>
        <v>100</v>
      </c>
      <c r="BI19" s="131">
        <v>920</v>
      </c>
      <c r="BJ19" s="115">
        <f t="shared" si="18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>
        <v>392</v>
      </c>
      <c r="C20" s="108">
        <f t="shared" si="0"/>
        <v>38964</v>
      </c>
      <c r="D20" s="109">
        <f t="shared" si="1"/>
        <v>38664</v>
      </c>
      <c r="E20" s="110">
        <f t="shared" si="2"/>
        <v>99.23005851555283</v>
      </c>
      <c r="F20" s="109">
        <f t="shared" si="14"/>
        <v>84535</v>
      </c>
      <c r="G20" s="111">
        <f t="shared" si="3"/>
        <v>21.864007862611214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6799</v>
      </c>
      <c r="AN20" s="128">
        <f t="shared" si="10"/>
        <v>95.77405268347655</v>
      </c>
      <c r="AO20" s="235">
        <v>14859</v>
      </c>
      <c r="AP20" s="115">
        <f t="shared" si="11"/>
        <v>21.8546845124283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39">
        <f>AY20/AW20*10</f>
        <v>65.48611111111111</v>
      </c>
      <c r="BA20" s="122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7"/>
        <v>100</v>
      </c>
      <c r="BI20" s="131">
        <v>78</v>
      </c>
      <c r="BJ20" s="115">
        <f t="shared" si="18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39"/>
      <c r="BA21" s="122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7"/>
        <v>100</v>
      </c>
      <c r="BI21" s="131">
        <v>74</v>
      </c>
      <c r="BJ21" s="115">
        <f t="shared" si="18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>
        <v>85</v>
      </c>
      <c r="C22" s="108">
        <f t="shared" si="0"/>
        <v>43348</v>
      </c>
      <c r="D22" s="109">
        <f t="shared" si="1"/>
        <v>43074</v>
      </c>
      <c r="E22" s="110">
        <f t="shared" si="2"/>
        <v>99.36790624711635</v>
      </c>
      <c r="F22" s="109">
        <f t="shared" si="14"/>
        <v>78638</v>
      </c>
      <c r="G22" s="111">
        <f t="shared" si="3"/>
        <v>18.256488833170824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60</v>
      </c>
      <c r="AX22" s="126">
        <f>AW22/AV22*100</f>
        <v>37.5</v>
      </c>
      <c r="AY22" s="125">
        <v>279</v>
      </c>
      <c r="AZ22" s="539">
        <f>AY22/AW22*10</f>
        <v>46.5</v>
      </c>
      <c r="BA22" s="122">
        <v>182</v>
      </c>
      <c r="BB22" s="123">
        <v>45</v>
      </c>
      <c r="BC22" s="114">
        <f>BB22/BA22*100</f>
        <v>24.725274725274726</v>
      </c>
      <c r="BD22" s="123">
        <v>23</v>
      </c>
      <c r="BE22" s="115">
        <f>BD22/BB22*10</f>
        <v>5.111111111111111</v>
      </c>
      <c r="BF22" s="130">
        <v>568</v>
      </c>
      <c r="BG22" s="120">
        <v>568</v>
      </c>
      <c r="BH22" s="126">
        <f t="shared" si="17"/>
        <v>100</v>
      </c>
      <c r="BI22" s="120">
        <v>695</v>
      </c>
      <c r="BJ22" s="115">
        <f t="shared" si="18"/>
        <v>12.235915492957748</v>
      </c>
      <c r="BK22" s="130">
        <v>426</v>
      </c>
      <c r="BL22" s="125">
        <v>389</v>
      </c>
      <c r="BM22" s="126">
        <f>BL22/BK22*100</f>
        <v>91.31455399061032</v>
      </c>
      <c r="BN22" s="125">
        <v>602</v>
      </c>
      <c r="BO22" s="115">
        <f>BN22/BL22*10</f>
        <v>15.475578406169666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39"/>
      <c r="BA23" s="122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7"/>
        <v>100</v>
      </c>
      <c r="BI23" s="131">
        <v>284</v>
      </c>
      <c r="BJ23" s="115">
        <f t="shared" si="18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>
        <v>224</v>
      </c>
      <c r="C24" s="108">
        <f t="shared" si="0"/>
        <v>52954</v>
      </c>
      <c r="D24" s="109">
        <f t="shared" si="1"/>
        <v>51169</v>
      </c>
      <c r="E24" s="110">
        <f t="shared" si="2"/>
        <v>96.62914982815273</v>
      </c>
      <c r="F24" s="109">
        <f t="shared" si="14"/>
        <v>142709</v>
      </c>
      <c r="G24" s="111">
        <f t="shared" si="3"/>
        <v>27.889737927260647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2468</v>
      </c>
      <c r="AW24" s="150">
        <v>683</v>
      </c>
      <c r="AX24" s="126">
        <f>AW24/AV24*100</f>
        <v>27.674230145867103</v>
      </c>
      <c r="AY24" s="150">
        <v>2153</v>
      </c>
      <c r="AZ24" s="539">
        <f>AY24/AW24*10</f>
        <v>31.52269399707174</v>
      </c>
      <c r="BA24" s="211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7"/>
        <v>100</v>
      </c>
      <c r="BI24" s="152">
        <v>565</v>
      </c>
      <c r="BJ24" s="217">
        <f t="shared" si="18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701</v>
      </c>
      <c r="C25" s="256">
        <f>SUM(H25+M25+R25+W25+AB25+AG25+AL25+AQ25+AV25+BA25+BF25+BK25+BP25+BU25+BZ25)</f>
        <v>609053</v>
      </c>
      <c r="D25" s="256">
        <f>SUM(D4:D24)</f>
        <v>604167</v>
      </c>
      <c r="E25" s="257">
        <f t="shared" si="2"/>
        <v>99.19777096574518</v>
      </c>
      <c r="F25" s="258">
        <f>SUM(F4:F24)</f>
        <v>1217960</v>
      </c>
      <c r="G25" s="259">
        <f t="shared" si="3"/>
        <v>20.15932680864728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7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8">
        <f>AE25/AC25*10</f>
        <v>17.934991159098605</v>
      </c>
      <c r="AG25" s="260">
        <f>SUM(AG4:AG24)</f>
        <v>120232</v>
      </c>
      <c r="AH25" s="261">
        <f>SUM(AH4:AH24)</f>
        <v>120232</v>
      </c>
      <c r="AI25" s="339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40">
        <f>SUM(AM4:AM24)</f>
        <v>158755</v>
      </c>
      <c r="AN25" s="257">
        <f t="shared" si="10"/>
        <v>99.81138599855396</v>
      </c>
      <c r="AO25" s="340">
        <f>SUM(AO4:AO24)</f>
        <v>370832</v>
      </c>
      <c r="AP25" s="263">
        <f t="shared" si="11"/>
        <v>23.3587603540046</v>
      </c>
      <c r="AQ25" s="260">
        <f>SUM(AQ4:AQ24)</f>
        <v>26902</v>
      </c>
      <c r="AR25" s="340">
        <f>SUM(AR4:AR24)</f>
        <v>26902</v>
      </c>
      <c r="AS25" s="341">
        <f t="shared" si="12"/>
        <v>100</v>
      </c>
      <c r="AT25" s="340">
        <f>SUM(AT4:AT24)</f>
        <v>39851</v>
      </c>
      <c r="AU25" s="263">
        <f t="shared" si="13"/>
        <v>14.81339677347409</v>
      </c>
      <c r="AV25" s="342">
        <f aca="true" t="shared" si="19" ref="AV25:BB25">SUM(AV4:AV24)</f>
        <v>5256</v>
      </c>
      <c r="AW25" s="532">
        <f t="shared" si="19"/>
        <v>1027</v>
      </c>
      <c r="AX25" s="537">
        <f>AW25/AV25*100</f>
        <v>19.539573820395738</v>
      </c>
      <c r="AY25" s="532">
        <f t="shared" si="19"/>
        <v>4080</v>
      </c>
      <c r="AZ25" s="533">
        <f>AY25/AW25*10</f>
        <v>39.727361246348586</v>
      </c>
      <c r="BA25" s="260">
        <f t="shared" si="19"/>
        <v>4117</v>
      </c>
      <c r="BB25" s="256">
        <f t="shared" si="19"/>
        <v>3950</v>
      </c>
      <c r="BC25" s="257">
        <f>BB25/BA25*100</f>
        <v>95.94364828758805</v>
      </c>
      <c r="BD25" s="256">
        <f>SUM(BD4:BD24)</f>
        <v>6425</v>
      </c>
      <c r="BE25" s="343">
        <f>BD25/BB25*10</f>
        <v>16.265822784810126</v>
      </c>
      <c r="BF25" s="260">
        <f>SUM(BF4:BF24)</f>
        <v>4491</v>
      </c>
      <c r="BG25" s="340">
        <f>SUM(BG4:BG24)</f>
        <v>4491</v>
      </c>
      <c r="BH25" s="257">
        <f t="shared" si="17"/>
        <v>100</v>
      </c>
      <c r="BI25" s="340">
        <f>SUM(BI4:BI24)</f>
        <v>4750</v>
      </c>
      <c r="BJ25" s="263">
        <f t="shared" si="18"/>
        <v>10.57670897350256</v>
      </c>
      <c r="BK25" s="260">
        <f>SUM(BK4:BK24)</f>
        <v>1477</v>
      </c>
      <c r="BL25" s="256">
        <f>SUM(BL4:BL24)</f>
        <v>1440</v>
      </c>
      <c r="BM25" s="257">
        <f>BL25/BK25*100</f>
        <v>97.49492213947191</v>
      </c>
      <c r="BN25" s="256">
        <f>SUM(BN4:BN24)</f>
        <v>2704</v>
      </c>
      <c r="BO25" s="263">
        <f>BN25/BL25*10</f>
        <v>18.77777777777778</v>
      </c>
      <c r="BP25" s="337">
        <f>SUM(BP4:BP24)</f>
        <v>303</v>
      </c>
      <c r="BQ25" s="256">
        <f>SUM(BQ4:BQ24)</f>
        <v>150</v>
      </c>
      <c r="BR25" s="257">
        <f>BQ25/BP25*100</f>
        <v>49.504950495049506</v>
      </c>
      <c r="BS25" s="256">
        <f>SUM(BS4:BS24)</f>
        <v>114</v>
      </c>
      <c r="BT25" s="263">
        <f>BS25/BQ25*10</f>
        <v>7.6</v>
      </c>
      <c r="BU25" s="337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7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40">
        <f>SUM(CF4:CF24)</f>
        <v>0</v>
      </c>
      <c r="CG25" s="257" t="e">
        <f>CF25/CE25*100</f>
        <v>#DIV/0!</v>
      </c>
      <c r="CH25" s="340">
        <f>SUM(CH4:CH24)</f>
        <v>0</v>
      </c>
      <c r="CI25" s="263" t="e">
        <f>CH25/CF25*10</f>
        <v>#DIV/0!</v>
      </c>
    </row>
    <row r="26" spans="1:87" ht="16.5" thickBot="1">
      <c r="A26" s="344" t="s">
        <v>16</v>
      </c>
      <c r="B26" s="345">
        <v>166</v>
      </c>
      <c r="C26" s="346">
        <v>589840</v>
      </c>
      <c r="D26" s="347">
        <v>587345</v>
      </c>
      <c r="E26" s="348">
        <v>99.57700393327003</v>
      </c>
      <c r="F26" s="347">
        <v>1246775.5</v>
      </c>
      <c r="G26" s="349">
        <v>21.22731103525185</v>
      </c>
      <c r="H26" s="350">
        <v>267665</v>
      </c>
      <c r="I26" s="299">
        <v>267665</v>
      </c>
      <c r="J26" s="351">
        <v>100</v>
      </c>
      <c r="K26" s="299">
        <v>689629</v>
      </c>
      <c r="L26" s="352">
        <v>25.764631162086935</v>
      </c>
      <c r="M26" s="353">
        <v>15884</v>
      </c>
      <c r="N26" s="301">
        <v>15884</v>
      </c>
      <c r="O26" s="354">
        <v>100</v>
      </c>
      <c r="P26" s="299">
        <v>37185</v>
      </c>
      <c r="Q26" s="355">
        <v>23.41035003777386</v>
      </c>
      <c r="R26" s="356">
        <v>840</v>
      </c>
      <c r="S26" s="299">
        <v>840</v>
      </c>
      <c r="T26" s="357">
        <v>100</v>
      </c>
      <c r="U26" s="299">
        <v>1183</v>
      </c>
      <c r="V26" s="358">
        <v>14.083333333333334</v>
      </c>
      <c r="W26" s="350">
        <v>16716</v>
      </c>
      <c r="X26" s="299">
        <v>14783</v>
      </c>
      <c r="Y26" s="354">
        <v>88.43622876286193</v>
      </c>
      <c r="Z26" s="299">
        <v>18118</v>
      </c>
      <c r="AA26" s="359">
        <v>12.25596969491984</v>
      </c>
      <c r="AB26" s="353">
        <v>16269</v>
      </c>
      <c r="AC26" s="301">
        <v>16269</v>
      </c>
      <c r="AD26" s="360">
        <v>100</v>
      </c>
      <c r="AE26" s="347">
        <v>18733</v>
      </c>
      <c r="AF26" s="361">
        <v>11.514536849222448</v>
      </c>
      <c r="AG26" s="353">
        <v>113207</v>
      </c>
      <c r="AH26" s="301">
        <v>113207</v>
      </c>
      <c r="AI26" s="362">
        <v>100</v>
      </c>
      <c r="AJ26" s="299">
        <v>195811</v>
      </c>
      <c r="AK26" s="359">
        <v>17.296721934156015</v>
      </c>
      <c r="AL26" s="353">
        <v>128763</v>
      </c>
      <c r="AM26" s="301">
        <v>128763</v>
      </c>
      <c r="AN26" s="363">
        <v>100</v>
      </c>
      <c r="AO26" s="299">
        <v>247098</v>
      </c>
      <c r="AP26" s="359">
        <v>19.190140024696536</v>
      </c>
      <c r="AQ26" s="364">
        <v>30886</v>
      </c>
      <c r="AR26" s="365">
        <v>30708</v>
      </c>
      <c r="AS26" s="366">
        <v>99.42368710742731</v>
      </c>
      <c r="AT26" s="365">
        <v>42955</v>
      </c>
      <c r="AU26" s="367">
        <v>13.988211540966525</v>
      </c>
      <c r="AV26" s="368">
        <v>3211</v>
      </c>
      <c r="AW26" s="369">
        <v>891</v>
      </c>
      <c r="AX26" s="370">
        <v>27.748364995328558</v>
      </c>
      <c r="AY26" s="371">
        <v>2120</v>
      </c>
      <c r="AZ26" s="372">
        <v>23.793490460157123</v>
      </c>
      <c r="BA26" s="373">
        <v>1666</v>
      </c>
      <c r="BB26" s="347">
        <v>1666</v>
      </c>
      <c r="BC26" s="351">
        <v>100</v>
      </c>
      <c r="BD26" s="347">
        <v>1370</v>
      </c>
      <c r="BE26" s="536">
        <v>8.22328931572629</v>
      </c>
      <c r="BF26" s="374">
        <v>5783</v>
      </c>
      <c r="BG26" s="375">
        <v>5708</v>
      </c>
      <c r="BH26" s="376">
        <v>98.70309527926682</v>
      </c>
      <c r="BI26" s="375">
        <v>3499</v>
      </c>
      <c r="BJ26" s="377">
        <v>6.129992992291521</v>
      </c>
      <c r="BK26" s="374">
        <v>1581</v>
      </c>
      <c r="BL26" s="378">
        <v>1581</v>
      </c>
      <c r="BM26" s="376">
        <v>100</v>
      </c>
      <c r="BN26" s="378">
        <v>2215</v>
      </c>
      <c r="BO26" s="379">
        <v>14.0101201771031</v>
      </c>
      <c r="BP26" s="380">
        <v>1223</v>
      </c>
      <c r="BQ26" s="381">
        <v>1223</v>
      </c>
      <c r="BR26" s="382">
        <v>100</v>
      </c>
      <c r="BS26" s="381">
        <v>1026.5</v>
      </c>
      <c r="BT26" s="383">
        <v>8.39329517579722</v>
      </c>
      <c r="BU26" s="384">
        <v>1336</v>
      </c>
      <c r="BV26" s="385">
        <v>1236</v>
      </c>
      <c r="BW26" s="386">
        <v>92.51497005988024</v>
      </c>
      <c r="BX26" s="385">
        <v>619</v>
      </c>
      <c r="BY26" s="386">
        <v>5.008090614886731</v>
      </c>
      <c r="BZ26" s="387">
        <v>1106</v>
      </c>
      <c r="CA26" s="388">
        <v>1106</v>
      </c>
      <c r="CB26" s="389">
        <v>100</v>
      </c>
      <c r="CC26" s="388">
        <v>384</v>
      </c>
      <c r="CD26" s="390">
        <v>3.4719710669077757</v>
      </c>
      <c r="CE26" s="387">
        <v>133117</v>
      </c>
      <c r="CF26" s="388">
        <v>0</v>
      </c>
      <c r="CG26" s="388">
        <v>0</v>
      </c>
      <c r="CH26" s="388">
        <v>0</v>
      </c>
      <c r="CI26" s="391">
        <v>0</v>
      </c>
    </row>
  </sheetData>
  <sheetProtection/>
  <mergeCells count="20">
    <mergeCell ref="CE2:CI2"/>
    <mergeCell ref="BF2:BJ2"/>
    <mergeCell ref="BK2:BO2"/>
    <mergeCell ref="BP2:BT2"/>
    <mergeCell ref="BU2:BY2"/>
    <mergeCell ref="AB2:AF2"/>
    <mergeCell ref="A2:A3"/>
    <mergeCell ref="B2:B3"/>
    <mergeCell ref="C2:G2"/>
    <mergeCell ref="H2:L2"/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8" sqref="BC28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0"/>
      <c r="B1" s="560" t="s">
        <v>138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303"/>
      <c r="X1" s="303"/>
      <c r="Y1" s="303"/>
      <c r="Z1" s="303"/>
      <c r="AA1" s="303"/>
      <c r="AB1" s="303"/>
      <c r="AC1" s="303"/>
      <c r="AD1" s="303"/>
      <c r="AE1" s="303"/>
      <c r="AF1" s="578"/>
      <c r="AG1" s="579"/>
      <c r="AH1" s="579"/>
      <c r="AI1" s="302"/>
      <c r="AJ1" s="302"/>
      <c r="AK1" s="302"/>
      <c r="AM1" s="302"/>
      <c r="AN1" s="306"/>
      <c r="AO1" s="306"/>
      <c r="AP1" s="306"/>
      <c r="AQ1" s="306"/>
      <c r="AR1" s="306"/>
      <c r="AS1" s="304"/>
      <c r="AT1" s="304"/>
      <c r="AU1" s="305"/>
      <c r="AV1" s="305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</row>
    <row r="2" spans="1:63" ht="22.5" customHeight="1" thickBot="1">
      <c r="A2" s="587" t="s">
        <v>17</v>
      </c>
      <c r="B2" s="593" t="s">
        <v>47</v>
      </c>
      <c r="C2" s="594"/>
      <c r="D2" s="595"/>
      <c r="E2" s="588" t="s">
        <v>26</v>
      </c>
      <c r="F2" s="588"/>
      <c r="G2" s="588"/>
      <c r="H2" s="588"/>
      <c r="I2" s="588"/>
      <c r="J2" s="589" t="s">
        <v>27</v>
      </c>
      <c r="K2" s="590"/>
      <c r="L2" s="590"/>
      <c r="M2" s="590"/>
      <c r="N2" s="591"/>
      <c r="O2" s="586" t="s">
        <v>48</v>
      </c>
      <c r="P2" s="586"/>
      <c r="Q2" s="586"/>
      <c r="R2" s="586"/>
      <c r="S2" s="586"/>
      <c r="T2" s="586" t="s">
        <v>28</v>
      </c>
      <c r="U2" s="586"/>
      <c r="V2" s="586"/>
      <c r="W2" s="586"/>
      <c r="X2" s="586"/>
      <c r="Y2" s="589" t="s">
        <v>29</v>
      </c>
      <c r="Z2" s="590"/>
      <c r="AA2" s="590"/>
      <c r="AB2" s="590"/>
      <c r="AC2" s="592"/>
      <c r="AD2" s="586" t="s">
        <v>30</v>
      </c>
      <c r="AE2" s="586"/>
      <c r="AF2" s="586"/>
      <c r="AG2" s="586"/>
      <c r="AH2" s="586"/>
      <c r="AI2" s="586" t="s">
        <v>31</v>
      </c>
      <c r="AJ2" s="586"/>
      <c r="AK2" s="586"/>
      <c r="AL2" s="586"/>
      <c r="AM2" s="586"/>
      <c r="AN2" s="583" t="s">
        <v>49</v>
      </c>
      <c r="AO2" s="584"/>
      <c r="AP2" s="584"/>
      <c r="AQ2" s="585"/>
      <c r="AR2" s="586" t="s">
        <v>32</v>
      </c>
      <c r="AS2" s="586"/>
      <c r="AT2" s="586"/>
      <c r="AU2" s="586"/>
      <c r="AV2" s="586"/>
      <c r="AW2" s="586" t="s">
        <v>33</v>
      </c>
      <c r="AX2" s="586"/>
      <c r="AY2" s="586"/>
      <c r="AZ2" s="586"/>
      <c r="BA2" s="586"/>
      <c r="BB2" s="586" t="s">
        <v>34</v>
      </c>
      <c r="BC2" s="586"/>
      <c r="BD2" s="586"/>
      <c r="BE2" s="586"/>
      <c r="BF2" s="586"/>
      <c r="BG2" s="580" t="s">
        <v>50</v>
      </c>
      <c r="BH2" s="581"/>
      <c r="BI2" s="581"/>
      <c r="BJ2" s="581"/>
      <c r="BK2" s="582"/>
    </row>
    <row r="3" spans="1:63" ht="117" customHeight="1" thickBot="1">
      <c r="A3" s="587"/>
      <c r="B3" s="308" t="s">
        <v>35</v>
      </c>
      <c r="C3" s="309" t="s">
        <v>36</v>
      </c>
      <c r="D3" s="309" t="s">
        <v>1</v>
      </c>
      <c r="E3" s="310" t="s">
        <v>35</v>
      </c>
      <c r="F3" s="311" t="s">
        <v>36</v>
      </c>
      <c r="G3" s="311" t="s">
        <v>1</v>
      </c>
      <c r="H3" s="311" t="s">
        <v>37</v>
      </c>
      <c r="I3" s="312" t="s">
        <v>38</v>
      </c>
      <c r="J3" s="308" t="s">
        <v>35</v>
      </c>
      <c r="K3" s="309" t="s">
        <v>39</v>
      </c>
      <c r="L3" s="309" t="s">
        <v>1</v>
      </c>
      <c r="M3" s="309" t="s">
        <v>40</v>
      </c>
      <c r="N3" s="313" t="s">
        <v>38</v>
      </c>
      <c r="O3" s="308" t="s">
        <v>35</v>
      </c>
      <c r="P3" s="309" t="s">
        <v>39</v>
      </c>
      <c r="Q3" s="309" t="s">
        <v>1</v>
      </c>
      <c r="R3" s="309" t="s">
        <v>40</v>
      </c>
      <c r="S3" s="313" t="s">
        <v>38</v>
      </c>
      <c r="T3" s="308" t="s">
        <v>35</v>
      </c>
      <c r="U3" s="309" t="s">
        <v>39</v>
      </c>
      <c r="V3" s="309" t="s">
        <v>1</v>
      </c>
      <c r="W3" s="309" t="s">
        <v>40</v>
      </c>
      <c r="X3" s="313" t="s">
        <v>41</v>
      </c>
      <c r="Y3" s="308" t="s">
        <v>35</v>
      </c>
      <c r="Z3" s="309" t="s">
        <v>39</v>
      </c>
      <c r="AA3" s="309" t="s">
        <v>1</v>
      </c>
      <c r="AB3" s="309" t="s">
        <v>40</v>
      </c>
      <c r="AC3" s="313" t="s">
        <v>38</v>
      </c>
      <c r="AD3" s="308" t="s">
        <v>35</v>
      </c>
      <c r="AE3" s="309" t="s">
        <v>39</v>
      </c>
      <c r="AF3" s="309" t="s">
        <v>1</v>
      </c>
      <c r="AG3" s="309" t="s">
        <v>40</v>
      </c>
      <c r="AH3" s="313" t="s">
        <v>38</v>
      </c>
      <c r="AI3" s="308" t="s">
        <v>42</v>
      </c>
      <c r="AJ3" s="309" t="s">
        <v>39</v>
      </c>
      <c r="AK3" s="309" t="s">
        <v>1</v>
      </c>
      <c r="AL3" s="309" t="s">
        <v>40</v>
      </c>
      <c r="AM3" s="313" t="s">
        <v>38</v>
      </c>
      <c r="AN3" s="314" t="s">
        <v>35</v>
      </c>
      <c r="AO3" s="315" t="s">
        <v>39</v>
      </c>
      <c r="AP3" s="315" t="s">
        <v>40</v>
      </c>
      <c r="AQ3" s="316" t="s">
        <v>38</v>
      </c>
      <c r="AR3" s="308" t="s">
        <v>35</v>
      </c>
      <c r="AS3" s="309" t="s">
        <v>39</v>
      </c>
      <c r="AT3" s="309" t="s">
        <v>1</v>
      </c>
      <c r="AU3" s="309" t="s">
        <v>40</v>
      </c>
      <c r="AV3" s="313" t="s">
        <v>38</v>
      </c>
      <c r="AW3" s="308" t="s">
        <v>42</v>
      </c>
      <c r="AX3" s="309" t="s">
        <v>39</v>
      </c>
      <c r="AY3" s="309" t="s">
        <v>1</v>
      </c>
      <c r="AZ3" s="309" t="s">
        <v>40</v>
      </c>
      <c r="BA3" s="313" t="s">
        <v>38</v>
      </c>
      <c r="BB3" s="308" t="s">
        <v>42</v>
      </c>
      <c r="BC3" s="309" t="s">
        <v>39</v>
      </c>
      <c r="BD3" s="309" t="s">
        <v>1</v>
      </c>
      <c r="BE3" s="309" t="s">
        <v>40</v>
      </c>
      <c r="BF3" s="313" t="s">
        <v>38</v>
      </c>
      <c r="BG3" s="310" t="s">
        <v>42</v>
      </c>
      <c r="BH3" s="311" t="s">
        <v>39</v>
      </c>
      <c r="BI3" s="311" t="s">
        <v>1</v>
      </c>
      <c r="BJ3" s="311" t="s">
        <v>40</v>
      </c>
      <c r="BK3" s="312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50</v>
      </c>
      <c r="D4" s="172">
        <f>C4/B4*100</f>
        <v>19.607843137254903</v>
      </c>
      <c r="E4" s="170"/>
      <c r="F4" s="173"/>
      <c r="G4" s="174"/>
      <c r="H4" s="175"/>
      <c r="I4" s="176"/>
      <c r="J4" s="177">
        <v>255</v>
      </c>
      <c r="K4" s="167">
        <v>50</v>
      </c>
      <c r="L4" s="91">
        <f>K4/J4*100</f>
        <v>19.607843137254903</v>
      </c>
      <c r="M4" s="167">
        <v>100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8492</v>
      </c>
      <c r="D5" s="89">
        <f aca="true" t="shared" si="3" ref="D5:D24">C5/B5*100</f>
        <v>99.29840972871843</v>
      </c>
      <c r="E5" s="549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6454</v>
      </c>
      <c r="L5" s="91">
        <f>K5/J5*100</f>
        <v>99.07890696960393</v>
      </c>
      <c r="M5" s="94">
        <v>10126</v>
      </c>
      <c r="N5" s="95">
        <f t="shared" si="0"/>
        <v>15.68949488689185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50">
        <v>844</v>
      </c>
      <c r="AJ5" s="551">
        <v>844</v>
      </c>
      <c r="AK5" s="102">
        <f>AJ5/AI5*100</f>
        <v>100</v>
      </c>
      <c r="AL5" s="551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40" customFormat="1" ht="15.75">
      <c r="A6" s="85" t="s">
        <v>19</v>
      </c>
      <c r="B6" s="87">
        <f t="shared" si="1"/>
        <v>5823</v>
      </c>
      <c r="C6" s="88">
        <f t="shared" si="2"/>
        <v>2959</v>
      </c>
      <c r="D6" s="89">
        <f t="shared" si="3"/>
        <v>50.81573072299502</v>
      </c>
      <c r="E6" s="135">
        <v>0</v>
      </c>
      <c r="F6" s="136"/>
      <c r="G6" s="91"/>
      <c r="H6" s="136"/>
      <c r="I6" s="92"/>
      <c r="J6" s="93">
        <v>4997</v>
      </c>
      <c r="K6" s="94">
        <v>2809</v>
      </c>
      <c r="L6" s="91">
        <f>K6/J6*100</f>
        <v>56.21372823694216</v>
      </c>
      <c r="M6" s="94">
        <v>4131</v>
      </c>
      <c r="N6" s="95">
        <f t="shared" si="0"/>
        <v>14.7063011747953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6">
        <v>0</v>
      </c>
      <c r="BH6" s="542"/>
      <c r="BI6" s="545"/>
      <c r="BJ6" s="542"/>
      <c r="BK6" s="547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10468</v>
      </c>
      <c r="D8" s="89">
        <f t="shared" si="3"/>
        <v>63.24311261478975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6368</v>
      </c>
      <c r="L8" s="91">
        <f aca="true" t="shared" si="6" ref="L8:L13">K8/J8*100</f>
        <v>60.303030303030305</v>
      </c>
      <c r="M8" s="94">
        <v>15794</v>
      </c>
      <c r="N8" s="95">
        <f t="shared" si="0"/>
        <v>24.802135678391963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183</v>
      </c>
      <c r="BD8" s="101">
        <f>BC8/BB8*100</f>
        <v>97.86096256684492</v>
      </c>
      <c r="BE8" s="94">
        <v>6774</v>
      </c>
      <c r="BF8" s="100">
        <f t="shared" si="4"/>
        <v>370.1639344262295</v>
      </c>
      <c r="BG8" s="237">
        <v>0</v>
      </c>
      <c r="BH8" s="94"/>
      <c r="BI8" s="101"/>
      <c r="BJ8" s="94"/>
      <c r="BK8" s="107"/>
    </row>
    <row r="9" spans="1:63" s="540" customFormat="1" ht="15.75">
      <c r="A9" s="85" t="s">
        <v>20</v>
      </c>
      <c r="B9" s="87">
        <f t="shared" si="1"/>
        <v>8573</v>
      </c>
      <c r="C9" s="88">
        <f t="shared" si="2"/>
        <v>5836</v>
      </c>
      <c r="D9" s="89">
        <f t="shared" si="3"/>
        <v>68.07418639916015</v>
      </c>
      <c r="E9" s="135">
        <v>0</v>
      </c>
      <c r="F9" s="136"/>
      <c r="G9" s="91"/>
      <c r="H9" s="136"/>
      <c r="I9" s="92"/>
      <c r="J9" s="93">
        <v>8317</v>
      </c>
      <c r="K9" s="94">
        <v>5580</v>
      </c>
      <c r="L9" s="91">
        <f t="shared" si="6"/>
        <v>67.09149933870387</v>
      </c>
      <c r="M9" s="94">
        <v>10825</v>
      </c>
      <c r="N9" s="95">
        <f t="shared" si="0"/>
        <v>19.39964157706093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44">
        <v>0</v>
      </c>
      <c r="BH9" s="542"/>
      <c r="BI9" s="545"/>
      <c r="BJ9" s="542"/>
      <c r="BK9" s="543"/>
    </row>
    <row r="10" spans="1:63" ht="15.75">
      <c r="A10" s="85" t="s">
        <v>5</v>
      </c>
      <c r="B10" s="87">
        <f t="shared" si="1"/>
        <v>21924</v>
      </c>
      <c r="C10" s="88">
        <f t="shared" si="2"/>
        <v>12187</v>
      </c>
      <c r="D10" s="89">
        <f t="shared" si="3"/>
        <v>55.58748403575989</v>
      </c>
      <c r="E10" s="135">
        <v>0</v>
      </c>
      <c r="F10" s="136"/>
      <c r="G10" s="91"/>
      <c r="H10" s="136"/>
      <c r="I10" s="92"/>
      <c r="J10" s="93">
        <v>17655</v>
      </c>
      <c r="K10" s="94">
        <v>9028</v>
      </c>
      <c r="L10" s="91">
        <f t="shared" si="6"/>
        <v>51.135655621636936</v>
      </c>
      <c r="M10" s="94">
        <v>13754</v>
      </c>
      <c r="N10" s="95">
        <f t="shared" si="0"/>
        <v>15.23482498892335</v>
      </c>
      <c r="O10" s="96">
        <v>0</v>
      </c>
      <c r="P10" s="97"/>
      <c r="Q10" s="97"/>
      <c r="R10" s="97"/>
      <c r="S10" s="98"/>
      <c r="T10" s="96">
        <v>1244</v>
      </c>
      <c r="U10" s="97">
        <v>549</v>
      </c>
      <c r="V10" s="101">
        <f>U10/T10*100</f>
        <v>44.13183279742765</v>
      </c>
      <c r="W10" s="97">
        <v>550</v>
      </c>
      <c r="X10" s="100">
        <f t="shared" si="5"/>
        <v>10.018214936247723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40" customFormat="1" ht="15.75">
      <c r="A11" s="85" t="s">
        <v>6</v>
      </c>
      <c r="B11" s="87">
        <f t="shared" si="1"/>
        <v>32084</v>
      </c>
      <c r="C11" s="88">
        <f t="shared" si="2"/>
        <v>18742</v>
      </c>
      <c r="D11" s="89">
        <f t="shared" si="3"/>
        <v>58.41540954993143</v>
      </c>
      <c r="E11" s="135">
        <v>0</v>
      </c>
      <c r="F11" s="136"/>
      <c r="G11" s="91"/>
      <c r="H11" s="136"/>
      <c r="I11" s="92"/>
      <c r="J11" s="93">
        <v>29621</v>
      </c>
      <c r="K11" s="94">
        <v>16339</v>
      </c>
      <c r="L11" s="91">
        <f t="shared" si="6"/>
        <v>55.16019040545559</v>
      </c>
      <c r="M11" s="94">
        <v>32901</v>
      </c>
      <c r="N11" s="95">
        <f t="shared" si="0"/>
        <v>20.13648326090948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40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119</v>
      </c>
      <c r="BD11" s="101">
        <f>BC11/BB11*100</f>
        <v>87.5</v>
      </c>
      <c r="BE11" s="94">
        <v>3270</v>
      </c>
      <c r="BF11" s="100">
        <f t="shared" si="4"/>
        <v>274.78991596638656</v>
      </c>
      <c r="BG11" s="546">
        <v>0</v>
      </c>
      <c r="BH11" s="542"/>
      <c r="BI11" s="545"/>
      <c r="BJ11" s="542"/>
      <c r="BK11" s="547"/>
    </row>
    <row r="12" spans="1:63" s="540" customFormat="1" ht="15.75">
      <c r="A12" s="85" t="s">
        <v>7</v>
      </c>
      <c r="B12" s="87">
        <f t="shared" si="1"/>
        <v>11364</v>
      </c>
      <c r="C12" s="88">
        <f t="shared" si="2"/>
        <v>8860</v>
      </c>
      <c r="D12" s="89">
        <f t="shared" si="3"/>
        <v>77.96550510383668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7927</v>
      </c>
      <c r="L12" s="91">
        <f t="shared" si="6"/>
        <v>75.9946313872112</v>
      </c>
      <c r="M12" s="94">
        <v>10932</v>
      </c>
      <c r="N12" s="95">
        <f t="shared" si="0"/>
        <v>13.790841428030781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6">
        <v>0</v>
      </c>
      <c r="BH12" s="542"/>
      <c r="BI12" s="545"/>
      <c r="BJ12" s="542"/>
      <c r="BK12" s="547"/>
    </row>
    <row r="13" spans="1:63" ht="18" customHeight="1">
      <c r="A13" s="85" t="s">
        <v>8</v>
      </c>
      <c r="B13" s="87">
        <f t="shared" si="1"/>
        <v>11094</v>
      </c>
      <c r="C13" s="88">
        <f t="shared" si="2"/>
        <v>9589</v>
      </c>
      <c r="D13" s="89">
        <f t="shared" si="3"/>
        <v>86.43410852713178</v>
      </c>
      <c r="E13" s="135">
        <v>0</v>
      </c>
      <c r="F13" s="136"/>
      <c r="G13" s="91"/>
      <c r="H13" s="136"/>
      <c r="I13" s="92"/>
      <c r="J13" s="93">
        <v>8634</v>
      </c>
      <c r="K13" s="94">
        <v>7189</v>
      </c>
      <c r="L13" s="91">
        <f t="shared" si="6"/>
        <v>83.26384063006718</v>
      </c>
      <c r="M13" s="94">
        <v>14734</v>
      </c>
      <c r="N13" s="95">
        <f t="shared" si="0"/>
        <v>20.495201001530113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40" customFormat="1" ht="15.75">
      <c r="A14" s="85" t="s">
        <v>9</v>
      </c>
      <c r="B14" s="87">
        <f t="shared" si="1"/>
        <v>14904</v>
      </c>
      <c r="C14" s="88">
        <f t="shared" si="2"/>
        <v>14207</v>
      </c>
      <c r="D14" s="89">
        <f t="shared" si="3"/>
        <v>95.32340311325818</v>
      </c>
      <c r="E14" s="135">
        <v>0</v>
      </c>
      <c r="F14" s="552"/>
      <c r="G14" s="91"/>
      <c r="H14" s="136"/>
      <c r="I14" s="92"/>
      <c r="J14" s="93">
        <v>14171</v>
      </c>
      <c r="K14" s="94">
        <v>13474</v>
      </c>
      <c r="L14" s="91">
        <f aca="true" t="shared" si="9" ref="L14:L20">K14/J14*100</f>
        <v>95.08150448098229</v>
      </c>
      <c r="M14" s="94">
        <v>24515</v>
      </c>
      <c r="N14" s="95">
        <f t="shared" si="0"/>
        <v>18.19430013359062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44">
        <v>0</v>
      </c>
      <c r="BH14" s="542"/>
      <c r="BI14" s="545"/>
      <c r="BJ14" s="542"/>
      <c r="BK14" s="543"/>
    </row>
    <row r="15" spans="1:63" ht="15.75">
      <c r="A15" s="85" t="s">
        <v>10</v>
      </c>
      <c r="B15" s="87">
        <f t="shared" si="1"/>
        <v>11934</v>
      </c>
      <c r="C15" s="88">
        <f t="shared" si="2"/>
        <v>8084</v>
      </c>
      <c r="D15" s="89">
        <f t="shared" si="3"/>
        <v>67.7392324451148</v>
      </c>
      <c r="E15" s="135">
        <v>0</v>
      </c>
      <c r="F15" s="136"/>
      <c r="G15" s="91"/>
      <c r="H15" s="136"/>
      <c r="I15" s="92"/>
      <c r="J15" s="93">
        <v>10830</v>
      </c>
      <c r="K15" s="94">
        <v>7600</v>
      </c>
      <c r="L15" s="91">
        <f t="shared" si="9"/>
        <v>70.17543859649122</v>
      </c>
      <c r="M15" s="94">
        <v>7980</v>
      </c>
      <c r="N15" s="95">
        <f t="shared" si="0"/>
        <v>10.5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40" customFormat="1" ht="15.75">
      <c r="A16" s="85" t="s">
        <v>21</v>
      </c>
      <c r="B16" s="87">
        <f t="shared" si="1"/>
        <v>15055</v>
      </c>
      <c r="C16" s="88">
        <f t="shared" si="2"/>
        <v>13465</v>
      </c>
      <c r="D16" s="89">
        <f t="shared" si="3"/>
        <v>89.4387246761873</v>
      </c>
      <c r="E16" s="135">
        <v>0</v>
      </c>
      <c r="F16" s="136"/>
      <c r="G16" s="91"/>
      <c r="H16" s="136"/>
      <c r="I16" s="92"/>
      <c r="J16" s="93">
        <v>15055</v>
      </c>
      <c r="K16" s="94">
        <v>13465</v>
      </c>
      <c r="L16" s="91">
        <f t="shared" si="9"/>
        <v>89.4387246761873</v>
      </c>
      <c r="M16" s="94">
        <v>24775</v>
      </c>
      <c r="N16" s="95">
        <f t="shared" si="0"/>
        <v>18.399554400297067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53">
        <v>0</v>
      </c>
      <c r="AJ16" s="554"/>
      <c r="AK16" s="102"/>
      <c r="AL16" s="554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44">
        <v>0</v>
      </c>
      <c r="BH16" s="542"/>
      <c r="BI16" s="545"/>
      <c r="BJ16" s="542"/>
      <c r="BK16" s="543"/>
    </row>
    <row r="17" spans="1:63" ht="15.75">
      <c r="A17" s="85" t="s">
        <v>11</v>
      </c>
      <c r="B17" s="87">
        <f t="shared" si="1"/>
        <v>4359</v>
      </c>
      <c r="C17" s="88">
        <f t="shared" si="2"/>
        <v>3128</v>
      </c>
      <c r="D17" s="89">
        <f t="shared" si="3"/>
        <v>71.75957788483596</v>
      </c>
      <c r="E17" s="135">
        <v>0</v>
      </c>
      <c r="F17" s="136"/>
      <c r="G17" s="91"/>
      <c r="H17" s="136"/>
      <c r="I17" s="92"/>
      <c r="J17" s="93">
        <v>4096</v>
      </c>
      <c r="K17" s="94">
        <v>2865</v>
      </c>
      <c r="L17" s="91">
        <f t="shared" si="9"/>
        <v>69.9462890625</v>
      </c>
      <c r="M17" s="94">
        <v>3227</v>
      </c>
      <c r="N17" s="95">
        <f t="shared" si="0"/>
        <v>11.263525305410123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40" customFormat="1" ht="17.25" customHeight="1">
      <c r="A18" s="85" t="s">
        <v>12</v>
      </c>
      <c r="B18" s="87">
        <f t="shared" si="1"/>
        <v>8241</v>
      </c>
      <c r="C18" s="88">
        <f t="shared" si="2"/>
        <v>6272</v>
      </c>
      <c r="D18" s="89">
        <f t="shared" si="3"/>
        <v>76.10726853537192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5492</v>
      </c>
      <c r="L18" s="91">
        <f t="shared" si="9"/>
        <v>81.09864146485528</v>
      </c>
      <c r="M18" s="94">
        <v>5735</v>
      </c>
      <c r="N18" s="95">
        <f t="shared" si="0"/>
        <v>10.442461762563727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501</v>
      </c>
      <c r="AT18" s="101">
        <f t="shared" si="7"/>
        <v>78.89763779527559</v>
      </c>
      <c r="AU18" s="94">
        <v>12082</v>
      </c>
      <c r="AV18" s="100">
        <f t="shared" si="8"/>
        <v>241.15768463073852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44">
        <v>3</v>
      </c>
      <c r="BH18" s="542">
        <v>3</v>
      </c>
      <c r="BI18" s="545">
        <f>BH18/BG18*100</f>
        <v>100</v>
      </c>
      <c r="BJ18" s="545">
        <v>51</v>
      </c>
      <c r="BK18" s="543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8943</v>
      </c>
      <c r="D19" s="89">
        <f t="shared" si="3"/>
        <v>64.43083573487031</v>
      </c>
      <c r="E19" s="135">
        <v>0</v>
      </c>
      <c r="F19" s="136"/>
      <c r="G19" s="91"/>
      <c r="H19" s="136"/>
      <c r="I19" s="92"/>
      <c r="J19" s="93">
        <v>13009</v>
      </c>
      <c r="K19" s="94">
        <v>8612</v>
      </c>
      <c r="L19" s="91">
        <f t="shared" si="9"/>
        <v>66.20032285340918</v>
      </c>
      <c r="M19" s="94">
        <v>17411</v>
      </c>
      <c r="N19" s="95">
        <f t="shared" si="0"/>
        <v>20.217138875986997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186</v>
      </c>
      <c r="AY19" s="101">
        <f>AX19/AW19*100</f>
        <v>93</v>
      </c>
      <c r="AZ19" s="94">
        <v>4929</v>
      </c>
      <c r="BA19" s="100">
        <f>AZ19/AX19*10</f>
        <v>265</v>
      </c>
      <c r="BB19" s="106">
        <v>29</v>
      </c>
      <c r="BC19" s="94">
        <v>13</v>
      </c>
      <c r="BD19" s="101">
        <f>BC19/BB19*100</f>
        <v>44.827586206896555</v>
      </c>
      <c r="BE19" s="94">
        <v>520</v>
      </c>
      <c r="BF19" s="100">
        <f t="shared" si="4"/>
        <v>400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3058</v>
      </c>
      <c r="C20" s="88">
        <f t="shared" si="2"/>
        <v>1603</v>
      </c>
      <c r="D20" s="89">
        <f t="shared" si="3"/>
        <v>52.41988227599739</v>
      </c>
      <c r="E20" s="135">
        <v>0</v>
      </c>
      <c r="F20" s="136"/>
      <c r="G20" s="91"/>
      <c r="H20" s="136"/>
      <c r="I20" s="92"/>
      <c r="J20" s="93">
        <v>1759</v>
      </c>
      <c r="K20" s="94">
        <v>530</v>
      </c>
      <c r="L20" s="91">
        <f t="shared" si="9"/>
        <v>30.130756111426948</v>
      </c>
      <c r="M20" s="94">
        <v>1021</v>
      </c>
      <c r="N20" s="95">
        <f t="shared" si="0"/>
        <v>19.264150943396224</v>
      </c>
      <c r="O20" s="96">
        <v>0</v>
      </c>
      <c r="P20" s="97"/>
      <c r="Q20" s="97"/>
      <c r="R20" s="97"/>
      <c r="S20" s="98"/>
      <c r="T20" s="106">
        <v>285</v>
      </c>
      <c r="U20" s="94">
        <v>235</v>
      </c>
      <c r="V20" s="101">
        <f>U20/T20*100</f>
        <v>82.45614035087719</v>
      </c>
      <c r="W20" s="94">
        <v>212</v>
      </c>
      <c r="X20" s="100">
        <f t="shared" si="10"/>
        <v>9.02127659574468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40" customFormat="1" ht="15.75">
      <c r="A21" s="85" t="s">
        <v>13</v>
      </c>
      <c r="B21" s="87">
        <f t="shared" si="1"/>
        <v>4586</v>
      </c>
      <c r="C21" s="88">
        <f t="shared" si="2"/>
        <v>2245</v>
      </c>
      <c r="D21" s="89">
        <f t="shared" si="3"/>
        <v>48.95333624073267</v>
      </c>
      <c r="E21" s="135">
        <v>0</v>
      </c>
      <c r="F21" s="136"/>
      <c r="G21" s="91"/>
      <c r="H21" s="136"/>
      <c r="I21" s="92"/>
      <c r="J21" s="93">
        <v>4586</v>
      </c>
      <c r="K21" s="94">
        <v>2245</v>
      </c>
      <c r="L21" s="91">
        <f>K21/J21*100</f>
        <v>48.95333624073267</v>
      </c>
      <c r="M21" s="94">
        <v>2518</v>
      </c>
      <c r="N21" s="95">
        <f t="shared" si="0"/>
        <v>11.216035634743875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44">
        <v>0</v>
      </c>
      <c r="BH21" s="542"/>
      <c r="BI21" s="545"/>
      <c r="BJ21" s="545"/>
      <c r="BK21" s="543"/>
    </row>
    <row r="22" spans="1:63" ht="15.75">
      <c r="A22" s="85" t="s">
        <v>14</v>
      </c>
      <c r="B22" s="87">
        <f t="shared" si="1"/>
        <v>13280</v>
      </c>
      <c r="C22" s="88">
        <f t="shared" si="2"/>
        <v>8591</v>
      </c>
      <c r="D22" s="89">
        <f t="shared" si="3"/>
        <v>64.69126506024097</v>
      </c>
      <c r="E22" s="135">
        <v>0</v>
      </c>
      <c r="F22" s="136"/>
      <c r="G22" s="91"/>
      <c r="H22" s="136"/>
      <c r="I22" s="92"/>
      <c r="J22" s="93">
        <v>8021</v>
      </c>
      <c r="K22" s="94">
        <v>3529</v>
      </c>
      <c r="L22" s="91">
        <f>K22/J22*100</f>
        <v>43.99700785438225</v>
      </c>
      <c r="M22" s="94">
        <v>7370</v>
      </c>
      <c r="N22" s="95">
        <f t="shared" si="0"/>
        <v>20.884103145366957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1951</v>
      </c>
      <c r="V22" s="101">
        <f>U22/T22*100</f>
        <v>95.07797270955166</v>
      </c>
      <c r="W22" s="94">
        <v>2372</v>
      </c>
      <c r="X22" s="100">
        <f t="shared" si="10"/>
        <v>12.157867760123013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11916</v>
      </c>
      <c r="D23" s="89">
        <f t="shared" si="3"/>
        <v>55.36402917808856</v>
      </c>
      <c r="E23" s="135">
        <v>0</v>
      </c>
      <c r="F23" s="136"/>
      <c r="G23" s="91"/>
      <c r="H23" s="136"/>
      <c r="I23" s="92"/>
      <c r="J23" s="93">
        <v>11085</v>
      </c>
      <c r="K23" s="94">
        <v>3083</v>
      </c>
      <c r="L23" s="91">
        <f>K23/J23*100</f>
        <v>27.81235904375282</v>
      </c>
      <c r="M23" s="94">
        <v>8066</v>
      </c>
      <c r="N23" s="95">
        <f t="shared" si="0"/>
        <v>26.162828413882583</v>
      </c>
      <c r="O23" s="106">
        <v>9186</v>
      </c>
      <c r="P23" s="94">
        <v>7616</v>
      </c>
      <c r="Q23" s="101">
        <f>P23/O23*100</f>
        <v>82.90877422164162</v>
      </c>
      <c r="R23" s="94">
        <v>246858</v>
      </c>
      <c r="S23" s="100">
        <f>IF(R23&gt;0,R23/P23*10,"")</f>
        <v>324.1307773109244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/>
      <c r="AF23" s="101"/>
      <c r="AG23" s="97"/>
      <c r="AH23" s="100"/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625</v>
      </c>
      <c r="AY23" s="101">
        <f>AX23/AW23*100</f>
        <v>93.28358208955224</v>
      </c>
      <c r="AZ23" s="94">
        <v>11325</v>
      </c>
      <c r="BA23" s="100">
        <f>AZ23/AX23*10</f>
        <v>181.20000000000002</v>
      </c>
      <c r="BB23" s="106">
        <v>145</v>
      </c>
      <c r="BC23" s="94">
        <v>141</v>
      </c>
      <c r="BD23" s="101">
        <f>BC23/BB23*100</f>
        <v>97.24137931034483</v>
      </c>
      <c r="BE23" s="94">
        <v>3569</v>
      </c>
      <c r="BF23" s="100">
        <f t="shared" si="4"/>
        <v>253.1205673758865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25690</v>
      </c>
      <c r="D24" s="89">
        <f t="shared" si="3"/>
        <v>82.69490761604327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19846</v>
      </c>
      <c r="L24" s="91">
        <f>K24/J24*100</f>
        <v>78.77897745315974</v>
      </c>
      <c r="M24" s="94">
        <v>40222</v>
      </c>
      <c r="N24" s="95">
        <f t="shared" si="0"/>
        <v>20.26705633377003</v>
      </c>
      <c r="O24" s="106">
        <v>1083</v>
      </c>
      <c r="P24" s="94">
        <v>1083</v>
      </c>
      <c r="Q24" s="101">
        <f>P24/O24*100</f>
        <v>100</v>
      </c>
      <c r="R24" s="94">
        <v>48737</v>
      </c>
      <c r="S24" s="100">
        <f>IF(R24&gt;0,R24/P24*10,"")</f>
        <v>450.0184672206833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2472</v>
      </c>
      <c r="AT24" s="101">
        <f>AS24/AR24*100</f>
        <v>73.96768402154399</v>
      </c>
      <c r="AU24" s="94">
        <v>62800</v>
      </c>
      <c r="AV24" s="100">
        <f>AU24/AS24*10</f>
        <v>254.0453074433657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7"/>
      <c r="BH25" s="162"/>
      <c r="BI25" s="165"/>
      <c r="BJ25" s="165"/>
      <c r="BK25" s="318">
        <f>IF(BJ25&gt;0,BJ25/BH25*10,"")</f>
      </c>
    </row>
    <row r="26" spans="1:63" ht="16.5" thickBot="1">
      <c r="A26" s="270" t="s">
        <v>25</v>
      </c>
      <c r="B26" s="218">
        <f>SUM(B4:B25)</f>
        <v>259156</v>
      </c>
      <c r="C26" s="271">
        <f>SUM(C4:C25)</f>
        <v>182376</v>
      </c>
      <c r="D26" s="272">
        <f>C26/B26*100</f>
        <v>70.37305715476393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31">
        <f>SUM(J4:J24)</f>
        <v>211560</v>
      </c>
      <c r="K26" s="277">
        <f>SUM(K4:K24)</f>
        <v>142485</v>
      </c>
      <c r="L26" s="278">
        <f>K26/J26*100</f>
        <v>67.34968803176405</v>
      </c>
      <c r="M26" s="277">
        <f>SUM(M4:M24)</f>
        <v>256137</v>
      </c>
      <c r="N26" s="279">
        <f>IF(M26&gt;0,M26/K26*10,"")</f>
        <v>17.97641857037583</v>
      </c>
      <c r="O26" s="219">
        <f>SUM(O4:O24)</f>
        <v>12594</v>
      </c>
      <c r="P26" s="277">
        <f>SUM(P5:P24)</f>
        <v>10928</v>
      </c>
      <c r="Q26" s="280">
        <f>P26/O26*100</f>
        <v>86.77147848181673</v>
      </c>
      <c r="R26" s="277">
        <f>SUM(R5:R24)</f>
        <v>397913</v>
      </c>
      <c r="S26" s="279">
        <f>IF(R26&gt;0,R26/P26*10,"")</f>
        <v>364.1224377745242</v>
      </c>
      <c r="T26" s="219">
        <f>SUM(T4:T24)</f>
        <v>8197</v>
      </c>
      <c r="U26" s="277">
        <f>SUM(U5:U24)</f>
        <v>7331</v>
      </c>
      <c r="V26" s="281">
        <f>U26/T26*100</f>
        <v>89.43515920458705</v>
      </c>
      <c r="W26" s="277">
        <f>SUM(W5:W24)</f>
        <v>10695</v>
      </c>
      <c r="X26" s="282">
        <f>IF(W26&gt;0,W26/U26*10,"")</f>
        <v>14.588732778611377</v>
      </c>
      <c r="Y26" s="219">
        <f>SUM(Y4:Y24)</f>
        <v>11608</v>
      </c>
      <c r="Z26" s="277">
        <f>SUM(Z5:Z24)</f>
        <v>10672</v>
      </c>
      <c r="AA26" s="280">
        <f>Z26/Y26*100</f>
        <v>91.93659545141281</v>
      </c>
      <c r="AB26" s="277">
        <f>SUM(AB5:AB24)</f>
        <v>15401</v>
      </c>
      <c r="AC26" s="279">
        <f>AB26/Z26*10</f>
        <v>14.431221889055472</v>
      </c>
      <c r="AD26" s="219">
        <f>SUM(AD4:AD24)</f>
        <v>7052</v>
      </c>
      <c r="AE26" s="277">
        <f>SUM(AE5:AE24)</f>
        <v>3606</v>
      </c>
      <c r="AF26" s="281">
        <f>AE26/AD26*100</f>
        <v>51.134429948950654</v>
      </c>
      <c r="AG26" s="277">
        <f>SUM(AG5:AG24)</f>
        <v>1976</v>
      </c>
      <c r="AH26" s="282">
        <f>AG26/AE26*10</f>
        <v>5.47975596228508</v>
      </c>
      <c r="AI26" s="273">
        <f>SUM(AI5:AI24)</f>
        <v>4206</v>
      </c>
      <c r="AJ26" s="274">
        <f>SUM(AJ5:AJ24)</f>
        <v>3789</v>
      </c>
      <c r="AK26" s="283">
        <f>AJ26/AI26*100</f>
        <v>90.08559201141226</v>
      </c>
      <c r="AL26" s="274">
        <f>SUM(AL5:AL24)</f>
        <v>3487</v>
      </c>
      <c r="AM26" s="284">
        <f>AL26/AJ26*10</f>
        <v>9.202955925046187</v>
      </c>
      <c r="AN26" s="285">
        <f>SUM(AN4:AN24)</f>
        <v>374</v>
      </c>
      <c r="AO26" s="286"/>
      <c r="AP26" s="286"/>
      <c r="AQ26" s="287"/>
      <c r="AR26" s="219">
        <f>SUM(AR4:AR24)</f>
        <v>12052</v>
      </c>
      <c r="AS26" s="277">
        <f>SUM(AS4:AS24)</f>
        <v>10797</v>
      </c>
      <c r="AT26" s="280">
        <f>AS26/AR26*100</f>
        <v>89.58679057417855</v>
      </c>
      <c r="AU26" s="277">
        <f>SUM(AU4:AU24)</f>
        <v>214816</v>
      </c>
      <c r="AV26" s="282">
        <f>AU26/AS26*10</f>
        <v>198.95897008428267</v>
      </c>
      <c r="AW26" s="288">
        <f>SUM(AW5:AW25)</f>
        <v>1433.4</v>
      </c>
      <c r="AX26" s="289">
        <f>SUM(AX5:AX25)</f>
        <v>1218.4</v>
      </c>
      <c r="AY26" s="290">
        <f>AX26/AW26*100</f>
        <v>85.00069764197015</v>
      </c>
      <c r="AZ26" s="289">
        <f>SUM(AZ5:AZ25)</f>
        <v>24856</v>
      </c>
      <c r="BA26" s="279">
        <f>IF(AZ26&gt;0,AZ26/AX26*10,"")</f>
        <v>204.00525279054494</v>
      </c>
      <c r="BB26" s="219">
        <f>SUM(BB4:BB25)</f>
        <v>1704.6</v>
      </c>
      <c r="BC26" s="277">
        <f>SUM(BC4:BC25)</f>
        <v>1498.6</v>
      </c>
      <c r="BD26" s="281">
        <f>BC26/BB26*100</f>
        <v>87.91505338495836</v>
      </c>
      <c r="BE26" s="277">
        <f>SUM(BE4:BE25)</f>
        <v>48679</v>
      </c>
      <c r="BF26" s="279">
        <f>BE26/BC26*10</f>
        <v>324.82984118510615</v>
      </c>
      <c r="BG26" s="319">
        <f>SUM(BG4:BG25)</f>
        <v>3</v>
      </c>
      <c r="BH26" s="277">
        <f>SUM(BH4:BH25)</f>
        <v>3</v>
      </c>
      <c r="BI26" s="320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1" t="s">
        <v>16</v>
      </c>
      <c r="B27" s="42">
        <v>249313</v>
      </c>
      <c r="C27" s="43">
        <v>205331</v>
      </c>
      <c r="D27" s="63">
        <v>82.35872176741687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157136</v>
      </c>
      <c r="L27" s="50">
        <v>78.48363009764503</v>
      </c>
      <c r="M27" s="47">
        <v>241986</v>
      </c>
      <c r="N27" s="51">
        <v>15.399781081356277</v>
      </c>
      <c r="O27" s="46">
        <v>11064</v>
      </c>
      <c r="P27" s="47">
        <v>10812</v>
      </c>
      <c r="Q27" s="48">
        <v>97.72234273318871</v>
      </c>
      <c r="R27" s="66">
        <v>248979</v>
      </c>
      <c r="S27" s="61">
        <v>230.28024417314097</v>
      </c>
      <c r="T27" s="46">
        <v>6458</v>
      </c>
      <c r="U27" s="47">
        <v>6338</v>
      </c>
      <c r="V27" s="48">
        <v>98.14183957881697</v>
      </c>
      <c r="W27" s="62">
        <v>7187</v>
      </c>
      <c r="X27" s="61">
        <v>11.339539286841276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2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3"/>
      <c r="AR27" s="324">
        <v>11296</v>
      </c>
      <c r="AS27" s="325">
        <v>11249</v>
      </c>
      <c r="AT27" s="326">
        <v>99.58392351274787</v>
      </c>
      <c r="AU27" s="325">
        <v>147261</v>
      </c>
      <c r="AV27" s="327">
        <v>130.91030313805672</v>
      </c>
      <c r="AW27" s="324">
        <v>1634.8</v>
      </c>
      <c r="AX27" s="325">
        <v>1634.8</v>
      </c>
      <c r="AY27" s="326">
        <v>100</v>
      </c>
      <c r="AZ27" s="325">
        <v>27755</v>
      </c>
      <c r="BA27" s="327">
        <v>169.7761194029851</v>
      </c>
      <c r="BB27" s="324">
        <v>1607.2</v>
      </c>
      <c r="BC27" s="325">
        <v>1435.2</v>
      </c>
      <c r="BD27" s="326">
        <v>89.29815828770532</v>
      </c>
      <c r="BE27" s="325">
        <v>43971.1</v>
      </c>
      <c r="BF27" s="327">
        <v>306.37611482720183</v>
      </c>
      <c r="BG27" s="328">
        <v>3</v>
      </c>
      <c r="BH27" s="329">
        <v>0</v>
      </c>
      <c r="BI27" s="44">
        <v>0</v>
      </c>
      <c r="BJ27" s="329">
        <v>0</v>
      </c>
      <c r="BK27" s="330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W24" sqref="W24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7.25390625" style="0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 ht="33.75" customHeight="1">
      <c r="A2" s="489"/>
      <c r="B2" s="596" t="s">
        <v>134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490"/>
      <c r="X2" s="489"/>
      <c r="Y2" s="489"/>
      <c r="Z2" s="489"/>
    </row>
    <row r="3" spans="1:26" ht="19.5" customHeight="1" thickBot="1">
      <c r="A3" s="491"/>
      <c r="B3" s="492"/>
      <c r="C3" s="492"/>
      <c r="D3" s="492"/>
      <c r="E3" s="492"/>
      <c r="F3" s="603"/>
      <c r="G3" s="603"/>
      <c r="H3" s="492"/>
      <c r="I3" s="493"/>
      <c r="L3" s="492"/>
      <c r="M3" s="489"/>
      <c r="N3" s="604"/>
      <c r="O3" s="605"/>
      <c r="P3" s="494"/>
      <c r="Q3" s="495"/>
      <c r="R3" s="496"/>
      <c r="S3" s="497"/>
      <c r="T3" s="491"/>
      <c r="U3" s="491"/>
      <c r="V3" s="489"/>
      <c r="W3" s="489"/>
      <c r="X3" s="606">
        <v>43766</v>
      </c>
      <c r="Y3" s="607"/>
      <c r="Z3" s="494"/>
    </row>
    <row r="4" spans="1:26" ht="16.5" customHeight="1" thickBot="1">
      <c r="A4" s="597" t="s">
        <v>17</v>
      </c>
      <c r="B4" s="598" t="s">
        <v>125</v>
      </c>
      <c r="C4" s="598"/>
      <c r="D4" s="598"/>
      <c r="E4" s="598"/>
      <c r="F4" s="598"/>
      <c r="G4" s="599" t="s">
        <v>126</v>
      </c>
      <c r="H4" s="599"/>
      <c r="I4" s="599"/>
      <c r="J4" s="599"/>
      <c r="K4" s="599"/>
      <c r="L4" s="600" t="s">
        <v>127</v>
      </c>
      <c r="M4" s="601"/>
      <c r="N4" s="601"/>
      <c r="O4" s="601"/>
      <c r="P4" s="602"/>
      <c r="Q4" s="600" t="s">
        <v>128</v>
      </c>
      <c r="R4" s="601"/>
      <c r="S4" s="601"/>
      <c r="T4" s="601"/>
      <c r="U4" s="602"/>
      <c r="V4" s="600" t="s">
        <v>129</v>
      </c>
      <c r="W4" s="601"/>
      <c r="X4" s="601"/>
      <c r="Y4" s="601"/>
      <c r="Z4" s="602"/>
    </row>
    <row r="5" spans="1:26" ht="32.25" thickBot="1">
      <c r="A5" s="597"/>
      <c r="B5" s="498" t="s">
        <v>130</v>
      </c>
      <c r="C5" s="499" t="s">
        <v>131</v>
      </c>
      <c r="D5" s="499" t="s">
        <v>132</v>
      </c>
      <c r="E5" s="500" t="s">
        <v>133</v>
      </c>
      <c r="F5" s="501" t="s">
        <v>1</v>
      </c>
      <c r="G5" s="498" t="s">
        <v>130</v>
      </c>
      <c r="H5" s="499" t="s">
        <v>131</v>
      </c>
      <c r="I5" s="499" t="s">
        <v>132</v>
      </c>
      <c r="J5" s="500" t="s">
        <v>133</v>
      </c>
      <c r="K5" s="501" t="s">
        <v>1</v>
      </c>
      <c r="L5" s="498" t="s">
        <v>130</v>
      </c>
      <c r="M5" s="499" t="s">
        <v>131</v>
      </c>
      <c r="N5" s="499" t="s">
        <v>132</v>
      </c>
      <c r="O5" s="500" t="s">
        <v>133</v>
      </c>
      <c r="P5" s="501" t="s">
        <v>1</v>
      </c>
      <c r="Q5" s="498" t="s">
        <v>130</v>
      </c>
      <c r="R5" s="499" t="s">
        <v>131</v>
      </c>
      <c r="S5" s="499" t="s">
        <v>132</v>
      </c>
      <c r="T5" s="499" t="s">
        <v>133</v>
      </c>
      <c r="U5" s="534" t="s">
        <v>1</v>
      </c>
      <c r="V5" s="498" t="s">
        <v>130</v>
      </c>
      <c r="W5" s="499" t="s">
        <v>131</v>
      </c>
      <c r="X5" s="499" t="s">
        <v>132</v>
      </c>
      <c r="Y5" s="499" t="s">
        <v>133</v>
      </c>
      <c r="Z5" s="501" t="s">
        <v>1</v>
      </c>
    </row>
    <row r="6" spans="1:26" s="3" customFormat="1" ht="15.75">
      <c r="A6" s="502" t="s">
        <v>2</v>
      </c>
      <c r="B6" s="503">
        <v>415</v>
      </c>
      <c r="C6" s="503">
        <v>2</v>
      </c>
      <c r="D6" s="504">
        <v>414</v>
      </c>
      <c r="E6" s="504">
        <f aca="true" t="shared" si="0" ref="E6:E27">C6+D6</f>
        <v>416</v>
      </c>
      <c r="F6" s="505">
        <f>E6/B6*100</f>
        <v>100.2409638554217</v>
      </c>
      <c r="G6" s="503">
        <v>0</v>
      </c>
      <c r="H6" s="503">
        <v>0</v>
      </c>
      <c r="I6" s="506">
        <v>0</v>
      </c>
      <c r="J6" s="504">
        <f aca="true" t="shared" si="1" ref="J6:J26">H6+I6</f>
        <v>0</v>
      </c>
      <c r="K6" s="507">
        <v>0</v>
      </c>
      <c r="L6" s="503">
        <v>0</v>
      </c>
      <c r="M6" s="503">
        <v>0</v>
      </c>
      <c r="N6" s="506">
        <v>0</v>
      </c>
      <c r="O6" s="504">
        <f aca="true" t="shared" si="2" ref="O6:O26">M6+N6</f>
        <v>0</v>
      </c>
      <c r="P6" s="507">
        <v>0</v>
      </c>
      <c r="Q6" s="508">
        <v>0</v>
      </c>
      <c r="R6" s="509">
        <v>0</v>
      </c>
      <c r="S6" s="506">
        <v>0</v>
      </c>
      <c r="T6" s="504">
        <f>R6+S6</f>
        <v>0</v>
      </c>
      <c r="U6" s="507">
        <v>0</v>
      </c>
      <c r="V6" s="508">
        <v>132</v>
      </c>
      <c r="W6" s="503">
        <v>0</v>
      </c>
      <c r="X6" s="230">
        <v>90</v>
      </c>
      <c r="Y6" s="510">
        <f aca="true" t="shared" si="3" ref="Y6:Y26">W6+X6</f>
        <v>90</v>
      </c>
      <c r="Z6" s="507">
        <f>Y6/V6*100</f>
        <v>68.18181818181817</v>
      </c>
    </row>
    <row r="7" spans="1:26" s="3" customFormat="1" ht="15.75">
      <c r="A7" s="511" t="s">
        <v>18</v>
      </c>
      <c r="B7" s="503">
        <v>3000</v>
      </c>
      <c r="C7" s="503">
        <v>0</v>
      </c>
      <c r="D7" s="230">
        <v>1960</v>
      </c>
      <c r="E7" s="510">
        <f t="shared" si="0"/>
        <v>1960</v>
      </c>
      <c r="F7" s="507">
        <f aca="true" t="shared" si="4" ref="F7:F27">(E7*100)/B7</f>
        <v>65.33333333333333</v>
      </c>
      <c r="G7" s="503">
        <v>5000</v>
      </c>
      <c r="H7" s="503">
        <v>0</v>
      </c>
      <c r="I7" s="230">
        <v>1850</v>
      </c>
      <c r="J7" s="504">
        <f t="shared" si="1"/>
        <v>1850</v>
      </c>
      <c r="K7" s="507">
        <f>(J7*100)/G7</f>
        <v>37</v>
      </c>
      <c r="L7" s="503">
        <v>1500</v>
      </c>
      <c r="M7" s="503">
        <v>0</v>
      </c>
      <c r="N7" s="230">
        <v>1744</v>
      </c>
      <c r="O7" s="504">
        <f t="shared" si="2"/>
        <v>1744</v>
      </c>
      <c r="P7" s="507">
        <f aca="true" t="shared" si="5" ref="P7:P27">(O7*100)/L7</f>
        <v>116.26666666666667</v>
      </c>
      <c r="Q7" s="508">
        <v>4500</v>
      </c>
      <c r="R7" s="509">
        <v>0</v>
      </c>
      <c r="S7" s="230">
        <v>2305</v>
      </c>
      <c r="T7" s="504">
        <f>R7+S7</f>
        <v>2305</v>
      </c>
      <c r="U7" s="507">
        <f>(T7*100)/Q7</f>
        <v>51.22222222222222</v>
      </c>
      <c r="V7" s="508">
        <v>4500</v>
      </c>
      <c r="W7" s="503">
        <v>0</v>
      </c>
      <c r="X7" s="230">
        <v>2995</v>
      </c>
      <c r="Y7" s="510">
        <f t="shared" si="3"/>
        <v>2995</v>
      </c>
      <c r="Z7" s="507">
        <f aca="true" t="shared" si="6" ref="Z7:Z27">(Y7*100)/V7</f>
        <v>66.55555555555556</v>
      </c>
    </row>
    <row r="8" spans="1:26" s="3" customFormat="1" ht="15.75">
      <c r="A8" s="511" t="s">
        <v>19</v>
      </c>
      <c r="B8" s="503">
        <v>1800</v>
      </c>
      <c r="C8" s="503">
        <v>260</v>
      </c>
      <c r="D8" s="230">
        <v>1930</v>
      </c>
      <c r="E8" s="510">
        <f t="shared" si="0"/>
        <v>2190</v>
      </c>
      <c r="F8" s="507">
        <f t="shared" si="4"/>
        <v>121.66666666666667</v>
      </c>
      <c r="G8" s="503">
        <v>8600</v>
      </c>
      <c r="H8" s="503">
        <v>2000</v>
      </c>
      <c r="I8" s="230">
        <v>7280</v>
      </c>
      <c r="J8" s="504">
        <f t="shared" si="1"/>
        <v>9280</v>
      </c>
      <c r="K8" s="507">
        <f>(J8*100)/G8</f>
        <v>107.90697674418605</v>
      </c>
      <c r="L8" s="503">
        <v>1700</v>
      </c>
      <c r="M8" s="503">
        <v>50</v>
      </c>
      <c r="N8" s="230">
        <v>1700</v>
      </c>
      <c r="O8" s="504">
        <f t="shared" si="2"/>
        <v>1750</v>
      </c>
      <c r="P8" s="507">
        <f t="shared" si="5"/>
        <v>102.94117647058823</v>
      </c>
      <c r="Q8" s="508">
        <v>2800</v>
      </c>
      <c r="R8" s="509">
        <v>1050</v>
      </c>
      <c r="S8" s="230">
        <v>8448</v>
      </c>
      <c r="T8" s="504">
        <f>R8+S8</f>
        <v>9498</v>
      </c>
      <c r="U8" s="507">
        <f>(T8*100)/Q8</f>
        <v>339.2142857142857</v>
      </c>
      <c r="V8" s="508">
        <v>3990</v>
      </c>
      <c r="W8" s="503">
        <v>800</v>
      </c>
      <c r="X8" s="230">
        <v>3990</v>
      </c>
      <c r="Y8" s="510">
        <f t="shared" si="3"/>
        <v>4790</v>
      </c>
      <c r="Z8" s="507">
        <f t="shared" si="6"/>
        <v>120.0501253132832</v>
      </c>
    </row>
    <row r="9" spans="1:26" s="3" customFormat="1" ht="15.75">
      <c r="A9" s="511" t="s">
        <v>3</v>
      </c>
      <c r="B9" s="503">
        <v>1230</v>
      </c>
      <c r="C9" s="503">
        <v>0</v>
      </c>
      <c r="D9" s="230">
        <v>1406</v>
      </c>
      <c r="E9" s="510">
        <f t="shared" si="0"/>
        <v>1406</v>
      </c>
      <c r="F9" s="507">
        <f t="shared" si="4"/>
        <v>114.3089430894309</v>
      </c>
      <c r="G9" s="503">
        <v>157</v>
      </c>
      <c r="H9" s="503">
        <v>0</v>
      </c>
      <c r="I9" s="230">
        <v>710</v>
      </c>
      <c r="J9" s="504">
        <f t="shared" si="1"/>
        <v>710</v>
      </c>
      <c r="K9" s="507">
        <f>(J9*100)/G9</f>
        <v>452.22929936305735</v>
      </c>
      <c r="L9" s="503">
        <v>120</v>
      </c>
      <c r="M9" s="503">
        <v>0</v>
      </c>
      <c r="N9" s="230">
        <v>120</v>
      </c>
      <c r="O9" s="504">
        <f t="shared" si="2"/>
        <v>120</v>
      </c>
      <c r="P9" s="507">
        <f t="shared" si="5"/>
        <v>100</v>
      </c>
      <c r="Q9" s="508">
        <v>0</v>
      </c>
      <c r="R9" s="509">
        <v>0</v>
      </c>
      <c r="S9" s="230">
        <v>0</v>
      </c>
      <c r="T9" s="504">
        <f>R9+S9</f>
        <v>0</v>
      </c>
      <c r="U9" s="507">
        <v>0</v>
      </c>
      <c r="V9" s="508">
        <v>593</v>
      </c>
      <c r="W9" s="503">
        <v>0</v>
      </c>
      <c r="X9" s="230">
        <v>593</v>
      </c>
      <c r="Y9" s="510">
        <f t="shared" si="3"/>
        <v>593</v>
      </c>
      <c r="Z9" s="507">
        <f t="shared" si="6"/>
        <v>100</v>
      </c>
    </row>
    <row r="10" spans="1:26" s="3" customFormat="1" ht="15.75">
      <c r="A10" s="511" t="s">
        <v>4</v>
      </c>
      <c r="B10" s="503">
        <v>3700</v>
      </c>
      <c r="C10" s="503">
        <v>0</v>
      </c>
      <c r="D10" s="230">
        <v>3710</v>
      </c>
      <c r="E10" s="510">
        <f t="shared" si="0"/>
        <v>3710</v>
      </c>
      <c r="F10" s="507">
        <f t="shared" si="4"/>
        <v>100.27027027027027</v>
      </c>
      <c r="G10" s="503">
        <v>0</v>
      </c>
      <c r="H10" s="503">
        <v>0</v>
      </c>
      <c r="I10" s="230">
        <v>0</v>
      </c>
      <c r="J10" s="504">
        <f t="shared" si="1"/>
        <v>0</v>
      </c>
      <c r="K10" s="507">
        <v>0</v>
      </c>
      <c r="L10" s="503">
        <v>1600</v>
      </c>
      <c r="M10" s="503">
        <v>0</v>
      </c>
      <c r="N10" s="230">
        <v>1650</v>
      </c>
      <c r="O10" s="504">
        <f t="shared" si="2"/>
        <v>1650</v>
      </c>
      <c r="P10" s="507">
        <f t="shared" si="5"/>
        <v>103.125</v>
      </c>
      <c r="Q10" s="508">
        <v>0</v>
      </c>
      <c r="R10" s="509">
        <v>0</v>
      </c>
      <c r="S10" s="230">
        <v>0</v>
      </c>
      <c r="T10" s="504">
        <v>0</v>
      </c>
      <c r="U10" s="507">
        <v>0</v>
      </c>
      <c r="V10" s="508">
        <v>1650</v>
      </c>
      <c r="W10" s="503">
        <v>200</v>
      </c>
      <c r="X10" s="230">
        <v>1660</v>
      </c>
      <c r="Y10" s="510">
        <f t="shared" si="3"/>
        <v>1860</v>
      </c>
      <c r="Z10" s="507">
        <f t="shared" si="6"/>
        <v>112.72727272727273</v>
      </c>
    </row>
    <row r="11" spans="1:26" s="3" customFormat="1" ht="15.75">
      <c r="A11" s="511" t="s">
        <v>20</v>
      </c>
      <c r="B11" s="503">
        <v>1241</v>
      </c>
      <c r="C11" s="503">
        <v>0</v>
      </c>
      <c r="D11" s="230">
        <v>3100</v>
      </c>
      <c r="E11" s="510">
        <f t="shared" si="0"/>
        <v>3100</v>
      </c>
      <c r="F11" s="507">
        <f t="shared" si="4"/>
        <v>249.79854955680904</v>
      </c>
      <c r="G11" s="503">
        <v>1896</v>
      </c>
      <c r="H11" s="503">
        <v>1100</v>
      </c>
      <c r="I11" s="230">
        <v>1438</v>
      </c>
      <c r="J11" s="504">
        <f t="shared" si="1"/>
        <v>2538</v>
      </c>
      <c r="K11" s="507">
        <f>(J11*100)/G11</f>
        <v>133.86075949367088</v>
      </c>
      <c r="L11" s="503">
        <v>1173</v>
      </c>
      <c r="M11" s="503">
        <v>350</v>
      </c>
      <c r="N11" s="230">
        <v>850</v>
      </c>
      <c r="O11" s="504">
        <f t="shared" si="2"/>
        <v>1200</v>
      </c>
      <c r="P11" s="507">
        <f t="shared" si="5"/>
        <v>102.30179028132993</v>
      </c>
      <c r="Q11" s="508">
        <v>6554</v>
      </c>
      <c r="R11" s="509">
        <v>1100</v>
      </c>
      <c r="S11" s="230">
        <v>3090</v>
      </c>
      <c r="T11" s="504">
        <f aca="true" t="shared" si="7" ref="T11:T26">R11+S11</f>
        <v>4190</v>
      </c>
      <c r="U11" s="507">
        <f>(T11*100)/Q11</f>
        <v>63.93042416844675</v>
      </c>
      <c r="V11" s="508">
        <v>1949</v>
      </c>
      <c r="W11" s="503">
        <v>405</v>
      </c>
      <c r="X11" s="230">
        <v>1200</v>
      </c>
      <c r="Y11" s="510">
        <f t="shared" si="3"/>
        <v>1605</v>
      </c>
      <c r="Z11" s="507">
        <f t="shared" si="6"/>
        <v>82.3499230374551</v>
      </c>
    </row>
    <row r="12" spans="1:26" s="3" customFormat="1" ht="15.75">
      <c r="A12" s="511" t="s">
        <v>5</v>
      </c>
      <c r="B12" s="503">
        <v>990</v>
      </c>
      <c r="C12" s="503">
        <v>169</v>
      </c>
      <c r="D12" s="230">
        <v>1252</v>
      </c>
      <c r="E12" s="510">
        <f t="shared" si="0"/>
        <v>1421</v>
      </c>
      <c r="F12" s="507">
        <f t="shared" si="4"/>
        <v>143.53535353535352</v>
      </c>
      <c r="G12" s="503">
        <v>1850</v>
      </c>
      <c r="H12" s="503">
        <v>1772</v>
      </c>
      <c r="I12" s="230">
        <v>1756</v>
      </c>
      <c r="J12" s="504">
        <f t="shared" si="1"/>
        <v>3528</v>
      </c>
      <c r="K12" s="507">
        <f>(J12*100)/G12</f>
        <v>190.7027027027027</v>
      </c>
      <c r="L12" s="503">
        <v>1180</v>
      </c>
      <c r="M12" s="503">
        <v>200</v>
      </c>
      <c r="N12" s="230">
        <v>1000</v>
      </c>
      <c r="O12" s="504">
        <f t="shared" si="2"/>
        <v>1200</v>
      </c>
      <c r="P12" s="507">
        <f t="shared" si="5"/>
        <v>101.69491525423729</v>
      </c>
      <c r="Q12" s="508">
        <v>1500</v>
      </c>
      <c r="R12" s="509">
        <v>760</v>
      </c>
      <c r="S12" s="230">
        <v>5110</v>
      </c>
      <c r="T12" s="504">
        <f t="shared" si="7"/>
        <v>5870</v>
      </c>
      <c r="U12" s="507">
        <f>(T12*100)/Q12</f>
        <v>391.3333333333333</v>
      </c>
      <c r="V12" s="508">
        <v>2400</v>
      </c>
      <c r="W12" s="503">
        <v>312</v>
      </c>
      <c r="X12" s="230">
        <v>2290</v>
      </c>
      <c r="Y12" s="510">
        <f t="shared" si="3"/>
        <v>2602</v>
      </c>
      <c r="Z12" s="507">
        <f t="shared" si="6"/>
        <v>108.41666666666667</v>
      </c>
    </row>
    <row r="13" spans="1:26" s="3" customFormat="1" ht="15.75">
      <c r="A13" s="511" t="s">
        <v>6</v>
      </c>
      <c r="B13" s="503">
        <v>1190</v>
      </c>
      <c r="C13" s="503">
        <v>0</v>
      </c>
      <c r="D13" s="230">
        <v>1803</v>
      </c>
      <c r="E13" s="510">
        <f t="shared" si="0"/>
        <v>1803</v>
      </c>
      <c r="F13" s="507">
        <f t="shared" si="4"/>
        <v>151.51260504201682</v>
      </c>
      <c r="G13" s="503">
        <v>11700</v>
      </c>
      <c r="H13" s="503">
        <v>0</v>
      </c>
      <c r="I13" s="230">
        <v>14029</v>
      </c>
      <c r="J13" s="504">
        <f t="shared" si="1"/>
        <v>14029</v>
      </c>
      <c r="K13" s="507">
        <f>(J13*100)/G13</f>
        <v>119.90598290598291</v>
      </c>
      <c r="L13" s="503">
        <v>3258</v>
      </c>
      <c r="M13" s="503">
        <v>0</v>
      </c>
      <c r="N13" s="230">
        <v>3524</v>
      </c>
      <c r="O13" s="504">
        <f t="shared" si="2"/>
        <v>3524</v>
      </c>
      <c r="P13" s="507">
        <f t="shared" si="5"/>
        <v>108.1645181092695</v>
      </c>
      <c r="Q13" s="508">
        <v>29155</v>
      </c>
      <c r="R13" s="509">
        <v>0</v>
      </c>
      <c r="S13" s="230">
        <v>31827</v>
      </c>
      <c r="T13" s="504">
        <f t="shared" si="7"/>
        <v>31827</v>
      </c>
      <c r="U13" s="507">
        <f>(T13*100)/Q13</f>
        <v>109.16480878065512</v>
      </c>
      <c r="V13" s="508">
        <v>18350</v>
      </c>
      <c r="W13" s="503">
        <v>0</v>
      </c>
      <c r="X13" s="230">
        <v>6800</v>
      </c>
      <c r="Y13" s="510">
        <f t="shared" si="3"/>
        <v>6800</v>
      </c>
      <c r="Z13" s="507">
        <f t="shared" si="6"/>
        <v>37.05722070844686</v>
      </c>
    </row>
    <row r="14" spans="1:26" s="3" customFormat="1" ht="15.75">
      <c r="A14" s="511" t="s">
        <v>7</v>
      </c>
      <c r="B14" s="503">
        <v>1115</v>
      </c>
      <c r="C14" s="503">
        <v>0</v>
      </c>
      <c r="D14" s="230">
        <v>1116</v>
      </c>
      <c r="E14" s="510">
        <f t="shared" si="0"/>
        <v>1116</v>
      </c>
      <c r="F14" s="507">
        <f t="shared" si="4"/>
        <v>100.08968609865471</v>
      </c>
      <c r="G14" s="503">
        <v>0</v>
      </c>
      <c r="H14" s="503">
        <v>0</v>
      </c>
      <c r="I14" s="230">
        <v>0</v>
      </c>
      <c r="J14" s="504">
        <f t="shared" si="1"/>
        <v>0</v>
      </c>
      <c r="K14" s="507">
        <v>0</v>
      </c>
      <c r="L14" s="503">
        <v>1070</v>
      </c>
      <c r="M14" s="503">
        <v>0</v>
      </c>
      <c r="N14" s="230">
        <v>1550</v>
      </c>
      <c r="O14" s="504">
        <f t="shared" si="2"/>
        <v>1550</v>
      </c>
      <c r="P14" s="507">
        <f t="shared" si="5"/>
        <v>144.85981308411215</v>
      </c>
      <c r="Q14" s="508">
        <v>0</v>
      </c>
      <c r="R14" s="509">
        <v>0</v>
      </c>
      <c r="S14" s="230">
        <v>0</v>
      </c>
      <c r="T14" s="504">
        <f t="shared" si="7"/>
        <v>0</v>
      </c>
      <c r="U14" s="507">
        <v>0</v>
      </c>
      <c r="V14" s="508">
        <v>1337</v>
      </c>
      <c r="W14" s="503">
        <v>832</v>
      </c>
      <c r="X14" s="230">
        <v>1150</v>
      </c>
      <c r="Y14" s="510">
        <f t="shared" si="3"/>
        <v>1982</v>
      </c>
      <c r="Z14" s="507">
        <f t="shared" si="6"/>
        <v>148.24233358264772</v>
      </c>
    </row>
    <row r="15" spans="1:26" s="3" customFormat="1" ht="15.75">
      <c r="A15" s="511" t="s">
        <v>8</v>
      </c>
      <c r="B15" s="503">
        <v>818</v>
      </c>
      <c r="C15" s="503">
        <v>0</v>
      </c>
      <c r="D15" s="230">
        <v>1188</v>
      </c>
      <c r="E15" s="510">
        <f t="shared" si="0"/>
        <v>1188</v>
      </c>
      <c r="F15" s="507">
        <f t="shared" si="4"/>
        <v>145.23227383863082</v>
      </c>
      <c r="G15" s="503">
        <v>2028</v>
      </c>
      <c r="H15" s="503">
        <v>1500</v>
      </c>
      <c r="I15" s="230">
        <v>540</v>
      </c>
      <c r="J15" s="504">
        <f t="shared" si="1"/>
        <v>2040</v>
      </c>
      <c r="K15" s="507">
        <f aca="true" t="shared" si="8" ref="K15:K22">(J15*100)/G15</f>
        <v>100.59171597633136</v>
      </c>
      <c r="L15" s="503">
        <v>1227</v>
      </c>
      <c r="M15" s="503">
        <v>0</v>
      </c>
      <c r="N15" s="230">
        <v>1350</v>
      </c>
      <c r="O15" s="504">
        <f t="shared" si="2"/>
        <v>1350</v>
      </c>
      <c r="P15" s="507">
        <f t="shared" si="5"/>
        <v>110.02444987775061</v>
      </c>
      <c r="Q15" s="508">
        <v>2437</v>
      </c>
      <c r="R15" s="509">
        <v>100</v>
      </c>
      <c r="S15" s="230">
        <v>3574</v>
      </c>
      <c r="T15" s="504">
        <f t="shared" si="7"/>
        <v>3674</v>
      </c>
      <c r="U15" s="507">
        <f aca="true" t="shared" si="9" ref="U15:U22">(T15*100)/Q15</f>
        <v>150.7591300779647</v>
      </c>
      <c r="V15" s="508">
        <v>1031</v>
      </c>
      <c r="W15" s="503">
        <v>50</v>
      </c>
      <c r="X15" s="230">
        <v>1100</v>
      </c>
      <c r="Y15" s="510">
        <f t="shared" si="3"/>
        <v>1150</v>
      </c>
      <c r="Z15" s="507">
        <f t="shared" si="6"/>
        <v>111.54219204655674</v>
      </c>
    </row>
    <row r="16" spans="1:26" s="3" customFormat="1" ht="15.75">
      <c r="A16" s="511" t="s">
        <v>9</v>
      </c>
      <c r="B16" s="503">
        <v>1080</v>
      </c>
      <c r="C16" s="503">
        <v>140</v>
      </c>
      <c r="D16" s="230">
        <v>1381</v>
      </c>
      <c r="E16" s="510">
        <f t="shared" si="0"/>
        <v>1521</v>
      </c>
      <c r="F16" s="507">
        <f t="shared" si="4"/>
        <v>140.83333333333334</v>
      </c>
      <c r="G16" s="503">
        <v>10800</v>
      </c>
      <c r="H16" s="503">
        <v>8300</v>
      </c>
      <c r="I16" s="230">
        <v>6500</v>
      </c>
      <c r="J16" s="504">
        <f t="shared" si="1"/>
        <v>14800</v>
      </c>
      <c r="K16" s="507">
        <f t="shared" si="8"/>
        <v>137.03703703703704</v>
      </c>
      <c r="L16" s="503">
        <v>2310</v>
      </c>
      <c r="M16" s="503">
        <v>520</v>
      </c>
      <c r="N16" s="230">
        <v>3170</v>
      </c>
      <c r="O16" s="504">
        <f t="shared" si="2"/>
        <v>3690</v>
      </c>
      <c r="P16" s="507">
        <f t="shared" si="5"/>
        <v>159.74025974025975</v>
      </c>
      <c r="Q16" s="508">
        <v>12800</v>
      </c>
      <c r="R16" s="509">
        <v>7800</v>
      </c>
      <c r="S16" s="230">
        <v>10800</v>
      </c>
      <c r="T16" s="504">
        <f t="shared" si="7"/>
        <v>18600</v>
      </c>
      <c r="U16" s="507">
        <f t="shared" si="9"/>
        <v>145.3125</v>
      </c>
      <c r="V16" s="508">
        <v>3565</v>
      </c>
      <c r="W16" s="503">
        <v>1110</v>
      </c>
      <c r="X16" s="230">
        <v>3530</v>
      </c>
      <c r="Y16" s="510">
        <f t="shared" si="3"/>
        <v>4640</v>
      </c>
      <c r="Z16" s="507">
        <f t="shared" si="6"/>
        <v>130.15427769985976</v>
      </c>
    </row>
    <row r="17" spans="1:26" s="3" customFormat="1" ht="15.75">
      <c r="A17" s="511" t="s">
        <v>10</v>
      </c>
      <c r="B17" s="503">
        <v>1700</v>
      </c>
      <c r="C17" s="503">
        <v>0</v>
      </c>
      <c r="D17" s="230">
        <v>1750</v>
      </c>
      <c r="E17" s="510">
        <f t="shared" si="0"/>
        <v>1750</v>
      </c>
      <c r="F17" s="507">
        <f t="shared" si="4"/>
        <v>102.94117647058823</v>
      </c>
      <c r="G17" s="503">
        <v>1200</v>
      </c>
      <c r="H17" s="503">
        <v>0</v>
      </c>
      <c r="I17" s="230">
        <v>1200</v>
      </c>
      <c r="J17" s="504">
        <f t="shared" si="1"/>
        <v>1200</v>
      </c>
      <c r="K17" s="507">
        <f t="shared" si="8"/>
        <v>100</v>
      </c>
      <c r="L17" s="503">
        <v>1052</v>
      </c>
      <c r="M17" s="503">
        <v>0</v>
      </c>
      <c r="N17" s="230">
        <v>1100</v>
      </c>
      <c r="O17" s="504">
        <f t="shared" si="2"/>
        <v>1100</v>
      </c>
      <c r="P17" s="507">
        <f t="shared" si="5"/>
        <v>104.56273764258555</v>
      </c>
      <c r="Q17" s="508">
        <v>905</v>
      </c>
      <c r="R17" s="509">
        <v>0</v>
      </c>
      <c r="S17" s="230">
        <v>905</v>
      </c>
      <c r="T17" s="504">
        <f t="shared" si="7"/>
        <v>905</v>
      </c>
      <c r="U17" s="507">
        <f t="shared" si="9"/>
        <v>100</v>
      </c>
      <c r="V17" s="508">
        <v>1472</v>
      </c>
      <c r="W17" s="503">
        <v>142</v>
      </c>
      <c r="X17" s="230">
        <v>1472</v>
      </c>
      <c r="Y17" s="510">
        <f t="shared" si="3"/>
        <v>1614</v>
      </c>
      <c r="Z17" s="507">
        <f t="shared" si="6"/>
        <v>109.64673913043478</v>
      </c>
    </row>
    <row r="18" spans="1:26" s="3" customFormat="1" ht="15.75">
      <c r="A18" s="511" t="s">
        <v>21</v>
      </c>
      <c r="B18" s="503">
        <v>2730</v>
      </c>
      <c r="C18" s="503">
        <v>482</v>
      </c>
      <c r="D18" s="230">
        <v>3091</v>
      </c>
      <c r="E18" s="510">
        <f t="shared" si="0"/>
        <v>3573</v>
      </c>
      <c r="F18" s="507">
        <f t="shared" si="4"/>
        <v>130.87912087912088</v>
      </c>
      <c r="G18" s="503">
        <v>4000</v>
      </c>
      <c r="H18" s="503">
        <v>0</v>
      </c>
      <c r="I18" s="230">
        <v>4044</v>
      </c>
      <c r="J18" s="504">
        <f t="shared" si="1"/>
        <v>4044</v>
      </c>
      <c r="K18" s="507">
        <f t="shared" si="8"/>
        <v>101.1</v>
      </c>
      <c r="L18" s="503">
        <v>3330</v>
      </c>
      <c r="M18" s="503">
        <v>475</v>
      </c>
      <c r="N18" s="230">
        <v>2860</v>
      </c>
      <c r="O18" s="504">
        <f t="shared" si="2"/>
        <v>3335</v>
      </c>
      <c r="P18" s="507">
        <f t="shared" si="5"/>
        <v>100.15015015015015</v>
      </c>
      <c r="Q18" s="508">
        <v>7700</v>
      </c>
      <c r="R18" s="509">
        <v>0</v>
      </c>
      <c r="S18" s="230">
        <v>7422</v>
      </c>
      <c r="T18" s="504">
        <f t="shared" si="7"/>
        <v>7422</v>
      </c>
      <c r="U18" s="507">
        <f t="shared" si="9"/>
        <v>96.3896103896104</v>
      </c>
      <c r="V18" s="508">
        <v>3510</v>
      </c>
      <c r="W18" s="503">
        <v>560</v>
      </c>
      <c r="X18" s="503">
        <v>1150</v>
      </c>
      <c r="Y18" s="503">
        <f t="shared" si="3"/>
        <v>1710</v>
      </c>
      <c r="Z18" s="507">
        <f t="shared" si="6"/>
        <v>48.717948717948715</v>
      </c>
    </row>
    <row r="19" spans="1:26" s="3" customFormat="1" ht="15.75">
      <c r="A19" s="511" t="s">
        <v>11</v>
      </c>
      <c r="B19" s="503">
        <v>1605</v>
      </c>
      <c r="C19" s="503">
        <v>141</v>
      </c>
      <c r="D19" s="230">
        <v>1756</v>
      </c>
      <c r="E19" s="510">
        <f t="shared" si="0"/>
        <v>1897</v>
      </c>
      <c r="F19" s="507">
        <f t="shared" si="4"/>
        <v>118.19314641744548</v>
      </c>
      <c r="G19" s="503">
        <v>7120</v>
      </c>
      <c r="H19" s="503">
        <v>360</v>
      </c>
      <c r="I19" s="230">
        <v>8971</v>
      </c>
      <c r="J19" s="504">
        <f t="shared" si="1"/>
        <v>9331</v>
      </c>
      <c r="K19" s="507">
        <f t="shared" si="8"/>
        <v>131.05337078651687</v>
      </c>
      <c r="L19" s="503">
        <v>1580</v>
      </c>
      <c r="M19" s="503">
        <v>1056</v>
      </c>
      <c r="N19" s="230">
        <v>1681</v>
      </c>
      <c r="O19" s="504">
        <f t="shared" si="2"/>
        <v>2737</v>
      </c>
      <c r="P19" s="507">
        <f t="shared" si="5"/>
        <v>173.22784810126583</v>
      </c>
      <c r="Q19" s="508">
        <v>6590</v>
      </c>
      <c r="R19" s="509">
        <v>0</v>
      </c>
      <c r="S19" s="230">
        <v>6600</v>
      </c>
      <c r="T19" s="504">
        <f t="shared" si="7"/>
        <v>6600</v>
      </c>
      <c r="U19" s="507">
        <f t="shared" si="9"/>
        <v>100.15174506828528</v>
      </c>
      <c r="V19" s="508">
        <v>2565</v>
      </c>
      <c r="W19" s="503">
        <v>208</v>
      </c>
      <c r="X19" s="230">
        <v>2520</v>
      </c>
      <c r="Y19" s="510">
        <f t="shared" si="3"/>
        <v>2728</v>
      </c>
      <c r="Z19" s="507">
        <f t="shared" si="6"/>
        <v>106.35477582846003</v>
      </c>
    </row>
    <row r="20" spans="1:26" s="3" customFormat="1" ht="15.75">
      <c r="A20" s="511" t="s">
        <v>12</v>
      </c>
      <c r="B20" s="503">
        <v>1705</v>
      </c>
      <c r="C20" s="503">
        <v>204</v>
      </c>
      <c r="D20" s="230">
        <v>2213</v>
      </c>
      <c r="E20" s="510">
        <f t="shared" si="0"/>
        <v>2417</v>
      </c>
      <c r="F20" s="507">
        <f t="shared" si="4"/>
        <v>141.75953079178885</v>
      </c>
      <c r="G20" s="503">
        <v>4656</v>
      </c>
      <c r="H20" s="503">
        <v>506</v>
      </c>
      <c r="I20" s="230">
        <v>4783</v>
      </c>
      <c r="J20" s="504">
        <f t="shared" si="1"/>
        <v>5289</v>
      </c>
      <c r="K20" s="507">
        <f t="shared" si="8"/>
        <v>113.59536082474227</v>
      </c>
      <c r="L20" s="503">
        <v>2991</v>
      </c>
      <c r="M20" s="503">
        <v>376</v>
      </c>
      <c r="N20" s="230">
        <v>2980</v>
      </c>
      <c r="O20" s="504">
        <f t="shared" si="2"/>
        <v>3356</v>
      </c>
      <c r="P20" s="507">
        <f t="shared" si="5"/>
        <v>112.20327649615513</v>
      </c>
      <c r="Q20" s="508">
        <v>4400</v>
      </c>
      <c r="R20" s="509">
        <v>150</v>
      </c>
      <c r="S20" s="230">
        <v>12051</v>
      </c>
      <c r="T20" s="504">
        <f t="shared" si="7"/>
        <v>12201</v>
      </c>
      <c r="U20" s="507">
        <f t="shared" si="9"/>
        <v>277.29545454545456</v>
      </c>
      <c r="V20" s="508">
        <v>2664</v>
      </c>
      <c r="W20" s="503">
        <v>155</v>
      </c>
      <c r="X20" s="230">
        <v>2370</v>
      </c>
      <c r="Y20" s="510">
        <f t="shared" si="3"/>
        <v>2525</v>
      </c>
      <c r="Z20" s="507">
        <f t="shared" si="6"/>
        <v>94.78228228228228</v>
      </c>
    </row>
    <row r="21" spans="1:26" s="3" customFormat="1" ht="15.75">
      <c r="A21" s="511" t="s">
        <v>22</v>
      </c>
      <c r="B21" s="512">
        <v>3013</v>
      </c>
      <c r="C21" s="503">
        <v>11</v>
      </c>
      <c r="D21" s="230">
        <v>3929</v>
      </c>
      <c r="E21" s="510">
        <f t="shared" si="0"/>
        <v>3940</v>
      </c>
      <c r="F21" s="507">
        <f t="shared" si="4"/>
        <v>130.76667772983737</v>
      </c>
      <c r="G21" s="503">
        <v>5700</v>
      </c>
      <c r="H21" s="503">
        <v>2536</v>
      </c>
      <c r="I21" s="230">
        <v>5664</v>
      </c>
      <c r="J21" s="504">
        <f t="shared" si="1"/>
        <v>8200</v>
      </c>
      <c r="K21" s="507">
        <f t="shared" si="8"/>
        <v>143.859649122807</v>
      </c>
      <c r="L21" s="503">
        <v>2026</v>
      </c>
      <c r="M21" s="503">
        <v>163</v>
      </c>
      <c r="N21" s="230">
        <v>1950</v>
      </c>
      <c r="O21" s="504">
        <f t="shared" si="2"/>
        <v>2113</v>
      </c>
      <c r="P21" s="507">
        <f t="shared" si="5"/>
        <v>104.29417571569596</v>
      </c>
      <c r="Q21" s="508">
        <v>6460</v>
      </c>
      <c r="R21" s="509">
        <v>1732</v>
      </c>
      <c r="S21" s="230">
        <v>5500</v>
      </c>
      <c r="T21" s="504">
        <f t="shared" si="7"/>
        <v>7232</v>
      </c>
      <c r="U21" s="507">
        <f t="shared" si="9"/>
        <v>111.95046439628483</v>
      </c>
      <c r="V21" s="508">
        <v>2200</v>
      </c>
      <c r="W21" s="503">
        <v>56</v>
      </c>
      <c r="X21" s="230">
        <v>2200</v>
      </c>
      <c r="Y21" s="510">
        <f t="shared" si="3"/>
        <v>2256</v>
      </c>
      <c r="Z21" s="507">
        <f t="shared" si="6"/>
        <v>102.54545454545455</v>
      </c>
    </row>
    <row r="22" spans="1:26" s="3" customFormat="1" ht="15.75">
      <c r="A22" s="511" t="s">
        <v>23</v>
      </c>
      <c r="B22" s="503">
        <v>1257</v>
      </c>
      <c r="C22" s="503">
        <v>283</v>
      </c>
      <c r="D22" s="230">
        <v>2128</v>
      </c>
      <c r="E22" s="510">
        <f t="shared" si="0"/>
        <v>2411</v>
      </c>
      <c r="F22" s="507">
        <f t="shared" si="4"/>
        <v>191.80588703261733</v>
      </c>
      <c r="G22" s="503">
        <v>10757</v>
      </c>
      <c r="H22" s="503">
        <v>6478</v>
      </c>
      <c r="I22" s="230">
        <v>7829</v>
      </c>
      <c r="J22" s="504">
        <f t="shared" si="1"/>
        <v>14307</v>
      </c>
      <c r="K22" s="507">
        <f t="shared" si="8"/>
        <v>133.00176629171702</v>
      </c>
      <c r="L22" s="503">
        <v>746</v>
      </c>
      <c r="M22" s="503">
        <v>54</v>
      </c>
      <c r="N22" s="230">
        <v>740</v>
      </c>
      <c r="O22" s="504">
        <f t="shared" si="2"/>
        <v>794</v>
      </c>
      <c r="P22" s="507">
        <f t="shared" si="5"/>
        <v>106.4343163538874</v>
      </c>
      <c r="Q22" s="508">
        <v>14437</v>
      </c>
      <c r="R22" s="509">
        <v>4685</v>
      </c>
      <c r="S22" s="230">
        <v>15924</v>
      </c>
      <c r="T22" s="504">
        <f t="shared" si="7"/>
        <v>20609</v>
      </c>
      <c r="U22" s="507">
        <f t="shared" si="9"/>
        <v>142.75126411304288</v>
      </c>
      <c r="V22" s="508">
        <v>2567</v>
      </c>
      <c r="W22" s="503">
        <v>313</v>
      </c>
      <c r="X22" s="230">
        <v>2445</v>
      </c>
      <c r="Y22" s="510">
        <f t="shared" si="3"/>
        <v>2758</v>
      </c>
      <c r="Z22" s="507">
        <f t="shared" si="6"/>
        <v>107.44059213089209</v>
      </c>
    </row>
    <row r="23" spans="1:26" s="3" customFormat="1" ht="15.75">
      <c r="A23" s="511" t="s">
        <v>13</v>
      </c>
      <c r="B23" s="503">
        <v>2340</v>
      </c>
      <c r="C23" s="503">
        <v>0</v>
      </c>
      <c r="D23" s="230">
        <v>2410</v>
      </c>
      <c r="E23" s="510">
        <f t="shared" si="0"/>
        <v>2410</v>
      </c>
      <c r="F23" s="507">
        <f t="shared" si="4"/>
        <v>102.99145299145299</v>
      </c>
      <c r="G23" s="503">
        <v>0</v>
      </c>
      <c r="H23" s="503">
        <v>0</v>
      </c>
      <c r="I23" s="230">
        <v>0</v>
      </c>
      <c r="J23" s="504">
        <f t="shared" si="1"/>
        <v>0</v>
      </c>
      <c r="K23" s="507">
        <v>0</v>
      </c>
      <c r="L23" s="503">
        <v>1700</v>
      </c>
      <c r="M23" s="503">
        <v>0</v>
      </c>
      <c r="N23" s="230">
        <v>1770</v>
      </c>
      <c r="O23" s="504">
        <f t="shared" si="2"/>
        <v>1770</v>
      </c>
      <c r="P23" s="507">
        <f t="shared" si="5"/>
        <v>104.11764705882354</v>
      </c>
      <c r="Q23" s="508">
        <v>0</v>
      </c>
      <c r="R23" s="509">
        <v>0</v>
      </c>
      <c r="S23" s="230">
        <v>0</v>
      </c>
      <c r="T23" s="504">
        <f t="shared" si="7"/>
        <v>0</v>
      </c>
      <c r="U23" s="507">
        <v>0</v>
      </c>
      <c r="V23" s="508">
        <v>1872</v>
      </c>
      <c r="W23" s="503">
        <v>150</v>
      </c>
      <c r="X23" s="230">
        <v>1722</v>
      </c>
      <c r="Y23" s="510">
        <f t="shared" si="3"/>
        <v>1872</v>
      </c>
      <c r="Z23" s="507">
        <f t="shared" si="6"/>
        <v>100</v>
      </c>
    </row>
    <row r="24" spans="1:26" s="3" customFormat="1" ht="15.75">
      <c r="A24" s="511" t="s">
        <v>14</v>
      </c>
      <c r="B24" s="503">
        <v>2000</v>
      </c>
      <c r="C24" s="503">
        <v>0</v>
      </c>
      <c r="D24" s="230">
        <v>3557</v>
      </c>
      <c r="E24" s="510">
        <f t="shared" si="0"/>
        <v>3557</v>
      </c>
      <c r="F24" s="507">
        <f t="shared" si="4"/>
        <v>177.85</v>
      </c>
      <c r="G24" s="503">
        <v>4000</v>
      </c>
      <c r="H24" s="503">
        <v>555</v>
      </c>
      <c r="I24" s="230">
        <v>6124</v>
      </c>
      <c r="J24" s="504">
        <f t="shared" si="1"/>
        <v>6679</v>
      </c>
      <c r="K24" s="507">
        <f>(J24*100)/G24</f>
        <v>166.975</v>
      </c>
      <c r="L24" s="503">
        <v>500</v>
      </c>
      <c r="M24" s="503">
        <v>200</v>
      </c>
      <c r="N24" s="230">
        <v>759</v>
      </c>
      <c r="O24" s="504">
        <f t="shared" si="2"/>
        <v>959</v>
      </c>
      <c r="P24" s="507">
        <f t="shared" si="5"/>
        <v>191.8</v>
      </c>
      <c r="Q24" s="508">
        <v>10000</v>
      </c>
      <c r="R24" s="509">
        <v>5000</v>
      </c>
      <c r="S24" s="230">
        <v>15134</v>
      </c>
      <c r="T24" s="504">
        <f t="shared" si="7"/>
        <v>20134</v>
      </c>
      <c r="U24" s="507">
        <f>(T24*100)/Q24</f>
        <v>201.34</v>
      </c>
      <c r="V24" s="508">
        <v>41300</v>
      </c>
      <c r="W24" s="503">
        <v>0</v>
      </c>
      <c r="X24" s="230">
        <v>41300</v>
      </c>
      <c r="Y24" s="510">
        <f t="shared" si="3"/>
        <v>41300</v>
      </c>
      <c r="Z24" s="507">
        <f t="shared" si="6"/>
        <v>100</v>
      </c>
    </row>
    <row r="25" spans="1:26" s="3" customFormat="1" ht="15.75">
      <c r="A25" s="511" t="s">
        <v>24</v>
      </c>
      <c r="B25" s="503">
        <v>1257</v>
      </c>
      <c r="C25" s="503">
        <v>283</v>
      </c>
      <c r="D25" s="230">
        <v>1315</v>
      </c>
      <c r="E25" s="510">
        <f t="shared" si="0"/>
        <v>1598</v>
      </c>
      <c r="F25" s="507">
        <f t="shared" si="4"/>
        <v>127.12808273667463</v>
      </c>
      <c r="G25" s="503">
        <v>1784</v>
      </c>
      <c r="H25" s="503">
        <v>0</v>
      </c>
      <c r="I25" s="230">
        <v>1784</v>
      </c>
      <c r="J25" s="504">
        <f t="shared" si="1"/>
        <v>1784</v>
      </c>
      <c r="K25" s="507">
        <f>(J25*100)/G25</f>
        <v>100</v>
      </c>
      <c r="L25" s="503">
        <v>1682</v>
      </c>
      <c r="M25" s="503">
        <v>0</v>
      </c>
      <c r="N25" s="230">
        <v>1700</v>
      </c>
      <c r="O25" s="504">
        <f t="shared" si="2"/>
        <v>1700</v>
      </c>
      <c r="P25" s="507">
        <f t="shared" si="5"/>
        <v>101.07015457788347</v>
      </c>
      <c r="Q25" s="508">
        <v>2500</v>
      </c>
      <c r="R25" s="509">
        <v>0</v>
      </c>
      <c r="S25" s="230">
        <v>2500</v>
      </c>
      <c r="T25" s="504">
        <f t="shared" si="7"/>
        <v>2500</v>
      </c>
      <c r="U25" s="507">
        <f>(T25*100)/Q25</f>
        <v>100</v>
      </c>
      <c r="V25" s="508">
        <v>2567</v>
      </c>
      <c r="W25" s="503">
        <v>313</v>
      </c>
      <c r="X25" s="230">
        <v>2567</v>
      </c>
      <c r="Y25" s="510">
        <f t="shared" si="3"/>
        <v>2880</v>
      </c>
      <c r="Z25" s="507">
        <f t="shared" si="6"/>
        <v>112.19322165952474</v>
      </c>
    </row>
    <row r="26" spans="1:26" s="3" customFormat="1" ht="15.75">
      <c r="A26" s="513" t="s">
        <v>15</v>
      </c>
      <c r="B26" s="503">
        <v>6845</v>
      </c>
      <c r="C26" s="503">
        <v>1472</v>
      </c>
      <c r="D26" s="514">
        <v>5396</v>
      </c>
      <c r="E26" s="515">
        <f t="shared" si="0"/>
        <v>6868</v>
      </c>
      <c r="F26" s="516">
        <f t="shared" si="4"/>
        <v>100.33601168736304</v>
      </c>
      <c r="G26" s="503">
        <v>15436</v>
      </c>
      <c r="H26" s="503">
        <v>11617</v>
      </c>
      <c r="I26" s="514">
        <v>19140</v>
      </c>
      <c r="J26" s="504">
        <f t="shared" si="1"/>
        <v>30757</v>
      </c>
      <c r="K26" s="516">
        <f>(J26*100)/G26</f>
        <v>199.25498833894792</v>
      </c>
      <c r="L26" s="503">
        <v>6845</v>
      </c>
      <c r="M26" s="503">
        <v>2294</v>
      </c>
      <c r="N26" s="514">
        <v>6680</v>
      </c>
      <c r="O26" s="504">
        <f t="shared" si="2"/>
        <v>8974</v>
      </c>
      <c r="P26" s="516">
        <f t="shared" si="5"/>
        <v>131.10299488677867</v>
      </c>
      <c r="Q26" s="508">
        <v>43447</v>
      </c>
      <c r="R26" s="509">
        <v>9406</v>
      </c>
      <c r="S26" s="517">
        <v>47708</v>
      </c>
      <c r="T26" s="504">
        <f t="shared" si="7"/>
        <v>57114</v>
      </c>
      <c r="U26" s="507">
        <f>(T26*100)/Q26</f>
        <v>131.45671737979606</v>
      </c>
      <c r="V26" s="508">
        <v>19300</v>
      </c>
      <c r="W26" s="503">
        <v>3178</v>
      </c>
      <c r="X26" s="230">
        <v>16400</v>
      </c>
      <c r="Y26" s="510">
        <f t="shared" si="3"/>
        <v>19578</v>
      </c>
      <c r="Z26" s="507">
        <f t="shared" si="6"/>
        <v>101.44041450777202</v>
      </c>
    </row>
    <row r="27" spans="1:26" ht="16.5" thickBot="1">
      <c r="A27" s="518" t="s">
        <v>25</v>
      </c>
      <c r="B27" s="519">
        <f>SUM(B6:B26)</f>
        <v>41031</v>
      </c>
      <c r="C27" s="520">
        <f>SUM(C6:C26)</f>
        <v>3447</v>
      </c>
      <c r="D27" s="520">
        <f>SUM(D6:D26)</f>
        <v>46805</v>
      </c>
      <c r="E27" s="520">
        <f t="shared" si="0"/>
        <v>50252</v>
      </c>
      <c r="F27" s="521">
        <f t="shared" si="4"/>
        <v>122.47325193146645</v>
      </c>
      <c r="G27" s="519">
        <f>SUM(G6:G26)</f>
        <v>96684</v>
      </c>
      <c r="H27" s="520">
        <f>SUM(H6:H26)</f>
        <v>36724</v>
      </c>
      <c r="I27" s="520">
        <f>SUM(I6:I26)</f>
        <v>93642</v>
      </c>
      <c r="J27" s="520">
        <f>SUM(H27,I27)</f>
        <v>130366</v>
      </c>
      <c r="K27" s="521">
        <f>(J27*100)/G27</f>
        <v>134.8372016052294</v>
      </c>
      <c r="L27" s="519">
        <f>SUM(L6:L26)</f>
        <v>37590</v>
      </c>
      <c r="M27" s="520">
        <f>SUM(M6:M26)</f>
        <v>5738</v>
      </c>
      <c r="N27" s="520">
        <f>SUM(N6:N26)</f>
        <v>38878</v>
      </c>
      <c r="O27" s="520">
        <f>N27+M27</f>
        <v>44616</v>
      </c>
      <c r="P27" s="521">
        <f t="shared" si="5"/>
        <v>118.69114126097367</v>
      </c>
      <c r="Q27" s="519">
        <f>SUM(Q6:Q26)</f>
        <v>156185</v>
      </c>
      <c r="R27" s="520">
        <f>SUM(R6:R26)</f>
        <v>31783</v>
      </c>
      <c r="S27" s="520">
        <f>SUM(S6:S26)</f>
        <v>178898</v>
      </c>
      <c r="T27" s="520">
        <f>S27+R27</f>
        <v>210681</v>
      </c>
      <c r="U27" s="521">
        <f>(T27*100)/Q27</f>
        <v>134.89195505330218</v>
      </c>
      <c r="V27" s="519">
        <f>SUM(V6:V26)</f>
        <v>119514</v>
      </c>
      <c r="W27" s="520">
        <f>SUM(W6:W26)</f>
        <v>8784</v>
      </c>
      <c r="X27" s="520">
        <f>SUM(X6:X26)</f>
        <v>99544</v>
      </c>
      <c r="Y27" s="520">
        <f>X27+W27</f>
        <v>108328</v>
      </c>
      <c r="Z27" s="521">
        <f t="shared" si="6"/>
        <v>90.64042706293823</v>
      </c>
    </row>
    <row r="28" spans="1:26" ht="16.5" thickBot="1">
      <c r="A28" s="522" t="s">
        <v>104</v>
      </c>
      <c r="B28" s="523">
        <v>43252</v>
      </c>
      <c r="C28" s="524">
        <v>5014.4</v>
      </c>
      <c r="D28" s="524">
        <v>47574</v>
      </c>
      <c r="E28" s="524">
        <v>52588.4</v>
      </c>
      <c r="F28" s="525">
        <v>121.58605382410062</v>
      </c>
      <c r="G28" s="523">
        <v>97751</v>
      </c>
      <c r="H28" s="524">
        <v>34591.3</v>
      </c>
      <c r="I28" s="524">
        <v>113159</v>
      </c>
      <c r="J28" s="524">
        <v>147750.3</v>
      </c>
      <c r="K28" s="525">
        <v>151.14965575799735</v>
      </c>
      <c r="L28" s="526">
        <v>40690</v>
      </c>
      <c r="M28" s="527">
        <v>8167.7</v>
      </c>
      <c r="N28" s="528">
        <v>42691</v>
      </c>
      <c r="O28" s="524">
        <v>50858.7</v>
      </c>
      <c r="P28" s="525">
        <v>124.99066109609241</v>
      </c>
      <c r="Q28" s="529">
        <v>158665</v>
      </c>
      <c r="R28" s="524">
        <v>37438</v>
      </c>
      <c r="S28" s="528">
        <v>133791</v>
      </c>
      <c r="T28" s="524">
        <v>171229</v>
      </c>
      <c r="U28" s="530">
        <v>107.91857057322031</v>
      </c>
      <c r="V28" s="523">
        <v>145665</v>
      </c>
      <c r="W28" s="524">
        <v>11750.5</v>
      </c>
      <c r="X28" s="528">
        <v>143197</v>
      </c>
      <c r="Y28" s="524">
        <v>154947.5</v>
      </c>
      <c r="Z28" s="535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3" t="s">
        <v>60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4"/>
      <c r="M1" s="614"/>
      <c r="N1" s="614"/>
      <c r="O1" s="614"/>
      <c r="P1" s="614"/>
      <c r="Q1" s="2"/>
      <c r="R1" s="611">
        <v>43766</v>
      </c>
      <c r="S1" s="612"/>
      <c r="T1" s="612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5" t="s">
        <v>17</v>
      </c>
      <c r="B3" s="617" t="s">
        <v>61</v>
      </c>
      <c r="C3" s="618"/>
      <c r="D3" s="619"/>
      <c r="E3" s="608" t="s">
        <v>44</v>
      </c>
      <c r="F3" s="609"/>
      <c r="G3" s="620"/>
      <c r="H3" s="610"/>
      <c r="I3" s="621" t="s">
        <v>45</v>
      </c>
      <c r="J3" s="609"/>
      <c r="K3" s="620"/>
      <c r="L3" s="608" t="s">
        <v>62</v>
      </c>
      <c r="M3" s="609"/>
      <c r="N3" s="610"/>
      <c r="O3" s="608" t="s">
        <v>46</v>
      </c>
      <c r="P3" s="609"/>
      <c r="Q3" s="610"/>
      <c r="R3" s="608" t="s">
        <v>26</v>
      </c>
      <c r="S3" s="609"/>
      <c r="T3" s="610"/>
      <c r="U3" s="608" t="s">
        <v>63</v>
      </c>
      <c r="V3" s="609"/>
      <c r="W3" s="610"/>
    </row>
    <row r="4" spans="1:23" ht="80.25" customHeight="1" thickBot="1">
      <c r="A4" s="616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1">
        <f>SUM(C5:C25)</f>
        <v>304989</v>
      </c>
      <c r="D26" s="292">
        <f>C26/B26*100</f>
        <v>109.5648144156572</v>
      </c>
      <c r="E26" s="221">
        <f>SUM(E5:E25)</f>
        <v>267522</v>
      </c>
      <c r="F26" s="293">
        <f>SUM(F5:F25)</f>
        <v>286248</v>
      </c>
      <c r="G26" s="294"/>
      <c r="H26" s="295">
        <f>F26/E26*100</f>
        <v>106.99979814744208</v>
      </c>
      <c r="I26" s="222">
        <f>SUM(I5:I25)</f>
        <v>10732</v>
      </c>
      <c r="J26" s="293">
        <f>SUM(J5:J25)</f>
        <v>17899</v>
      </c>
      <c r="K26" s="296">
        <f>J26/I26*100</f>
        <v>166.78158777487886</v>
      </c>
      <c r="L26" s="221">
        <f>SUM(L5:L25)</f>
        <v>110</v>
      </c>
      <c r="M26" s="293">
        <f>SUM(M5:M25)</f>
        <v>321</v>
      </c>
      <c r="N26" s="295">
        <f>M26/L26*100</f>
        <v>291.8181818181818</v>
      </c>
      <c r="O26" s="221"/>
      <c r="P26" s="293">
        <f>SUM(P5:P25)</f>
        <v>521</v>
      </c>
      <c r="Q26" s="297"/>
      <c r="R26" s="223">
        <f>SUM(R5:R25)</f>
        <v>2300</v>
      </c>
      <c r="S26" s="293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6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22" t="s">
        <v>93</v>
      </c>
      <c r="B1" s="623"/>
      <c r="C1" s="623"/>
      <c r="D1" s="623"/>
      <c r="E1" s="623"/>
      <c r="F1" s="623"/>
      <c r="G1" s="624"/>
      <c r="H1" s="625"/>
      <c r="I1" s="625"/>
      <c r="J1" s="625"/>
      <c r="K1" s="625"/>
    </row>
    <row r="2" spans="1:12" ht="21" thickBot="1">
      <c r="A2" s="393"/>
      <c r="F2" s="634"/>
      <c r="G2" s="634"/>
      <c r="H2" s="635"/>
      <c r="I2" s="635"/>
      <c r="K2" s="626">
        <v>43766</v>
      </c>
      <c r="L2" s="627"/>
    </row>
    <row r="3" spans="1:12" ht="18.75">
      <c r="A3" s="636" t="s">
        <v>94</v>
      </c>
      <c r="B3" s="637" t="s">
        <v>95</v>
      </c>
      <c r="C3" s="637"/>
      <c r="D3" s="637"/>
      <c r="E3" s="637"/>
      <c r="F3" s="637"/>
      <c r="G3" s="637"/>
      <c r="H3" s="637"/>
      <c r="I3" s="637"/>
      <c r="J3" s="628" t="s">
        <v>96</v>
      </c>
      <c r="K3" s="629"/>
      <c r="L3" s="630"/>
    </row>
    <row r="4" spans="1:12" ht="19.5" thickBot="1">
      <c r="A4" s="637"/>
      <c r="B4" s="637" t="s">
        <v>97</v>
      </c>
      <c r="C4" s="637"/>
      <c r="D4" s="637"/>
      <c r="E4" s="637"/>
      <c r="F4" s="637" t="s">
        <v>98</v>
      </c>
      <c r="G4" s="637"/>
      <c r="H4" s="637"/>
      <c r="I4" s="637"/>
      <c r="J4" s="631"/>
      <c r="K4" s="632"/>
      <c r="L4" s="633"/>
    </row>
    <row r="5" spans="1:12" ht="19.5" thickBot="1">
      <c r="A5" s="638"/>
      <c r="B5" s="394" t="s">
        <v>99</v>
      </c>
      <c r="C5" s="394" t="s">
        <v>100</v>
      </c>
      <c r="D5" s="394" t="s">
        <v>101</v>
      </c>
      <c r="E5" s="394" t="s">
        <v>1</v>
      </c>
      <c r="F5" s="395" t="s">
        <v>99</v>
      </c>
      <c r="G5" s="396" t="s">
        <v>100</v>
      </c>
      <c r="H5" s="396" t="s">
        <v>101</v>
      </c>
      <c r="I5" s="397" t="s">
        <v>1</v>
      </c>
      <c r="J5" s="398" t="s">
        <v>99</v>
      </c>
      <c r="K5" s="399" t="s">
        <v>102</v>
      </c>
      <c r="L5" s="400" t="s">
        <v>1</v>
      </c>
    </row>
    <row r="6" spans="1:12" s="3" customFormat="1" ht="18.75">
      <c r="A6" s="401" t="s">
        <v>2</v>
      </c>
      <c r="B6" s="402">
        <v>299</v>
      </c>
      <c r="C6" s="403">
        <v>299</v>
      </c>
      <c r="D6" s="404">
        <v>299</v>
      </c>
      <c r="E6" s="405">
        <f aca="true" t="shared" si="0" ref="E6:E27">D6/B6*100</f>
        <v>100</v>
      </c>
      <c r="F6" s="406"/>
      <c r="G6" s="407"/>
      <c r="H6" s="407"/>
      <c r="I6" s="408"/>
      <c r="J6" s="409">
        <v>800</v>
      </c>
      <c r="K6" s="410">
        <v>649</v>
      </c>
      <c r="L6" s="411">
        <f aca="true" t="shared" si="1" ref="L6:L27">K6/J6*100</f>
        <v>81.125</v>
      </c>
    </row>
    <row r="7" spans="1:12" s="3" customFormat="1" ht="18.75">
      <c r="A7" s="412" t="s">
        <v>18</v>
      </c>
      <c r="B7" s="402">
        <v>2978</v>
      </c>
      <c r="C7" s="413">
        <v>2978</v>
      </c>
      <c r="D7" s="414">
        <v>2978</v>
      </c>
      <c r="E7" s="415">
        <f t="shared" si="0"/>
        <v>100</v>
      </c>
      <c r="F7" s="402">
        <v>4599</v>
      </c>
      <c r="G7" s="413">
        <v>4599</v>
      </c>
      <c r="H7" s="413">
        <v>4599</v>
      </c>
      <c r="I7" s="415">
        <f aca="true" t="shared" si="2" ref="I7:I27">H7/F7*100</f>
        <v>100</v>
      </c>
      <c r="J7" s="416">
        <v>4770</v>
      </c>
      <c r="K7" s="413">
        <v>6872</v>
      </c>
      <c r="L7" s="411">
        <f t="shared" si="1"/>
        <v>144.0670859538784</v>
      </c>
    </row>
    <row r="8" spans="1:12" s="3" customFormat="1" ht="18.75">
      <c r="A8" s="412" t="s">
        <v>19</v>
      </c>
      <c r="B8" s="402">
        <v>3451</v>
      </c>
      <c r="C8" s="413">
        <v>3451</v>
      </c>
      <c r="D8" s="414">
        <v>3451</v>
      </c>
      <c r="E8" s="415">
        <f t="shared" si="0"/>
        <v>100</v>
      </c>
      <c r="F8" s="402">
        <v>2795</v>
      </c>
      <c r="G8" s="413">
        <v>2795</v>
      </c>
      <c r="H8" s="413">
        <v>2795</v>
      </c>
      <c r="I8" s="415">
        <f t="shared" si="2"/>
        <v>100</v>
      </c>
      <c r="J8" s="416">
        <v>8116</v>
      </c>
      <c r="K8" s="413">
        <v>8825</v>
      </c>
      <c r="L8" s="411">
        <f t="shared" si="1"/>
        <v>108.73583045835386</v>
      </c>
    </row>
    <row r="9" spans="1:12" s="3" customFormat="1" ht="18.75">
      <c r="A9" s="412" t="s">
        <v>3</v>
      </c>
      <c r="B9" s="402">
        <v>3553</v>
      </c>
      <c r="C9" s="413">
        <v>3553</v>
      </c>
      <c r="D9" s="414">
        <v>3553</v>
      </c>
      <c r="E9" s="415">
        <f t="shared" si="0"/>
        <v>100</v>
      </c>
      <c r="F9" s="402">
        <v>3125</v>
      </c>
      <c r="G9" s="413">
        <v>3125</v>
      </c>
      <c r="H9" s="413">
        <v>3125</v>
      </c>
      <c r="I9" s="415">
        <f t="shared" si="2"/>
        <v>100</v>
      </c>
      <c r="J9" s="416">
        <v>8866</v>
      </c>
      <c r="K9" s="413">
        <v>7972</v>
      </c>
      <c r="L9" s="411">
        <f t="shared" si="1"/>
        <v>89.9165350778254</v>
      </c>
    </row>
    <row r="10" spans="1:16" s="3" customFormat="1" ht="18.75">
      <c r="A10" s="412" t="s">
        <v>4</v>
      </c>
      <c r="B10" s="402">
        <v>1122</v>
      </c>
      <c r="C10" s="413">
        <v>1122</v>
      </c>
      <c r="D10" s="414">
        <v>1122</v>
      </c>
      <c r="E10" s="415">
        <f t="shared" si="0"/>
        <v>100</v>
      </c>
      <c r="F10" s="402">
        <v>376</v>
      </c>
      <c r="G10" s="413">
        <v>376</v>
      </c>
      <c r="H10" s="413">
        <v>376</v>
      </c>
      <c r="I10" s="415">
        <f t="shared" si="2"/>
        <v>100</v>
      </c>
      <c r="J10" s="416">
        <v>26996</v>
      </c>
      <c r="K10" s="413">
        <v>24236</v>
      </c>
      <c r="L10" s="411">
        <f t="shared" si="1"/>
        <v>89.77626315009631</v>
      </c>
      <c r="P10" s="3" t="s">
        <v>103</v>
      </c>
    </row>
    <row r="11" spans="1:12" s="3" customFormat="1" ht="18.75">
      <c r="A11" s="412" t="s">
        <v>20</v>
      </c>
      <c r="B11" s="402">
        <v>3230</v>
      </c>
      <c r="C11" s="413">
        <v>3230</v>
      </c>
      <c r="D11" s="414">
        <v>3230</v>
      </c>
      <c r="E11" s="415">
        <f t="shared" si="0"/>
        <v>100</v>
      </c>
      <c r="F11" s="402">
        <v>8426</v>
      </c>
      <c r="G11" s="413">
        <v>8426</v>
      </c>
      <c r="H11" s="413">
        <v>8426</v>
      </c>
      <c r="I11" s="415">
        <f t="shared" si="2"/>
        <v>100</v>
      </c>
      <c r="J11" s="416">
        <v>20955</v>
      </c>
      <c r="K11" s="413">
        <v>20955</v>
      </c>
      <c r="L11" s="411">
        <f t="shared" si="1"/>
        <v>100</v>
      </c>
    </row>
    <row r="12" spans="1:12" s="3" customFormat="1" ht="18.75">
      <c r="A12" s="412" t="s">
        <v>5</v>
      </c>
      <c r="B12" s="402">
        <v>3911</v>
      </c>
      <c r="C12" s="413">
        <v>3911</v>
      </c>
      <c r="D12" s="414">
        <v>3911</v>
      </c>
      <c r="E12" s="415">
        <f t="shared" si="0"/>
        <v>100</v>
      </c>
      <c r="F12" s="402">
        <v>3792</v>
      </c>
      <c r="G12" s="413">
        <v>3792</v>
      </c>
      <c r="H12" s="413">
        <v>3792</v>
      </c>
      <c r="I12" s="415">
        <f t="shared" si="2"/>
        <v>100</v>
      </c>
      <c r="J12" s="416">
        <v>27225</v>
      </c>
      <c r="K12" s="413">
        <v>25724</v>
      </c>
      <c r="L12" s="411">
        <f t="shared" si="1"/>
        <v>94.48668503213958</v>
      </c>
    </row>
    <row r="13" spans="1:12" s="3" customFormat="1" ht="18.75">
      <c r="A13" s="412" t="s">
        <v>6</v>
      </c>
      <c r="B13" s="402">
        <v>1508</v>
      </c>
      <c r="C13" s="413">
        <v>1508</v>
      </c>
      <c r="D13" s="414">
        <v>1508</v>
      </c>
      <c r="E13" s="415">
        <f t="shared" si="0"/>
        <v>100</v>
      </c>
      <c r="F13" s="402">
        <v>3091</v>
      </c>
      <c r="G13" s="413">
        <v>3091</v>
      </c>
      <c r="H13" s="413">
        <v>3091</v>
      </c>
      <c r="I13" s="415">
        <f t="shared" si="2"/>
        <v>100</v>
      </c>
      <c r="J13" s="416">
        <v>63973</v>
      </c>
      <c r="K13" s="413">
        <v>64000</v>
      </c>
      <c r="L13" s="411">
        <f t="shared" si="1"/>
        <v>100.04220530536321</v>
      </c>
    </row>
    <row r="14" spans="1:12" s="3" customFormat="1" ht="18.75">
      <c r="A14" s="412" t="s">
        <v>7</v>
      </c>
      <c r="B14" s="402">
        <v>2061</v>
      </c>
      <c r="C14" s="413">
        <v>2061</v>
      </c>
      <c r="D14" s="414">
        <v>2061</v>
      </c>
      <c r="E14" s="415">
        <f t="shared" si="0"/>
        <v>100</v>
      </c>
      <c r="F14" s="402">
        <v>1083</v>
      </c>
      <c r="G14" s="413">
        <v>1083</v>
      </c>
      <c r="H14" s="413">
        <v>1083</v>
      </c>
      <c r="I14" s="415">
        <f t="shared" si="2"/>
        <v>100</v>
      </c>
      <c r="J14" s="416">
        <v>17382</v>
      </c>
      <c r="K14" s="413">
        <v>17382</v>
      </c>
      <c r="L14" s="411">
        <f t="shared" si="1"/>
        <v>100</v>
      </c>
    </row>
    <row r="15" spans="1:12" s="3" customFormat="1" ht="18.75">
      <c r="A15" s="412" t="s">
        <v>8</v>
      </c>
      <c r="B15" s="402">
        <v>455</v>
      </c>
      <c r="C15" s="413">
        <v>455</v>
      </c>
      <c r="D15" s="414">
        <v>455</v>
      </c>
      <c r="E15" s="415">
        <f t="shared" si="0"/>
        <v>100</v>
      </c>
      <c r="F15" s="402">
        <v>1447</v>
      </c>
      <c r="G15" s="413">
        <v>1447</v>
      </c>
      <c r="H15" s="413">
        <v>1447</v>
      </c>
      <c r="I15" s="415">
        <f t="shared" si="2"/>
        <v>100</v>
      </c>
      <c r="J15" s="416">
        <v>18821</v>
      </c>
      <c r="K15" s="413">
        <v>18821</v>
      </c>
      <c r="L15" s="411">
        <f t="shared" si="1"/>
        <v>100</v>
      </c>
    </row>
    <row r="16" spans="1:12" s="3" customFormat="1" ht="18.75">
      <c r="A16" s="412" t="s">
        <v>9</v>
      </c>
      <c r="B16" s="402">
        <v>3063</v>
      </c>
      <c r="C16" s="413">
        <v>3063</v>
      </c>
      <c r="D16" s="414">
        <v>3063</v>
      </c>
      <c r="E16" s="415">
        <f t="shared" si="0"/>
        <v>100</v>
      </c>
      <c r="F16" s="402">
        <v>920</v>
      </c>
      <c r="G16" s="413">
        <v>920</v>
      </c>
      <c r="H16" s="413">
        <v>920</v>
      </c>
      <c r="I16" s="415">
        <f t="shared" si="2"/>
        <v>100</v>
      </c>
      <c r="J16" s="416">
        <v>25319</v>
      </c>
      <c r="K16" s="413">
        <v>25319</v>
      </c>
      <c r="L16" s="411">
        <f t="shared" si="1"/>
        <v>100</v>
      </c>
    </row>
    <row r="17" spans="1:12" s="3" customFormat="1" ht="18.75">
      <c r="A17" s="412" t="s">
        <v>10</v>
      </c>
      <c r="B17" s="402">
        <v>1899</v>
      </c>
      <c r="C17" s="413">
        <v>1899</v>
      </c>
      <c r="D17" s="414">
        <v>1899</v>
      </c>
      <c r="E17" s="415">
        <f t="shared" si="0"/>
        <v>100</v>
      </c>
      <c r="F17" s="402">
        <v>323</v>
      </c>
      <c r="G17" s="413">
        <v>323</v>
      </c>
      <c r="H17" s="413">
        <v>323</v>
      </c>
      <c r="I17" s="415">
        <f t="shared" si="2"/>
        <v>100</v>
      </c>
      <c r="J17" s="416">
        <v>13600</v>
      </c>
      <c r="K17" s="413">
        <v>13600</v>
      </c>
      <c r="L17" s="411">
        <f t="shared" si="1"/>
        <v>100</v>
      </c>
    </row>
    <row r="18" spans="1:12" s="3" customFormat="1" ht="18.75">
      <c r="A18" s="412" t="s">
        <v>21</v>
      </c>
      <c r="B18" s="402">
        <v>4581</v>
      </c>
      <c r="C18" s="413">
        <v>4581</v>
      </c>
      <c r="D18" s="414">
        <v>4581</v>
      </c>
      <c r="E18" s="415">
        <f t="shared" si="0"/>
        <v>100</v>
      </c>
      <c r="F18" s="402">
        <v>770</v>
      </c>
      <c r="G18" s="413">
        <v>770</v>
      </c>
      <c r="H18" s="413">
        <v>770</v>
      </c>
      <c r="I18" s="415">
        <f t="shared" si="2"/>
        <v>100</v>
      </c>
      <c r="J18" s="416">
        <v>33848</v>
      </c>
      <c r="K18" s="413">
        <v>33871</v>
      </c>
      <c r="L18" s="411">
        <f t="shared" si="1"/>
        <v>100.06795083904514</v>
      </c>
    </row>
    <row r="19" spans="1:12" s="3" customFormat="1" ht="18.75">
      <c r="A19" s="412" t="s">
        <v>11</v>
      </c>
      <c r="B19" s="402">
        <v>2222</v>
      </c>
      <c r="C19" s="413">
        <v>2222</v>
      </c>
      <c r="D19" s="414">
        <v>2222</v>
      </c>
      <c r="E19" s="415">
        <f t="shared" si="0"/>
        <v>100</v>
      </c>
      <c r="F19" s="402">
        <v>2625</v>
      </c>
      <c r="G19" s="413">
        <v>2625</v>
      </c>
      <c r="H19" s="413">
        <v>2625</v>
      </c>
      <c r="I19" s="415">
        <f t="shared" si="2"/>
        <v>100</v>
      </c>
      <c r="J19" s="416">
        <v>14758</v>
      </c>
      <c r="K19" s="413">
        <v>13036</v>
      </c>
      <c r="L19" s="411">
        <f t="shared" si="1"/>
        <v>88.33175226995527</v>
      </c>
    </row>
    <row r="20" spans="1:12" s="3" customFormat="1" ht="18.75">
      <c r="A20" s="412" t="s">
        <v>12</v>
      </c>
      <c r="B20" s="402">
        <v>2321</v>
      </c>
      <c r="C20" s="413">
        <v>2321</v>
      </c>
      <c r="D20" s="414">
        <v>2321</v>
      </c>
      <c r="E20" s="415">
        <f t="shared" si="0"/>
        <v>100</v>
      </c>
      <c r="F20" s="402">
        <v>2945</v>
      </c>
      <c r="G20" s="413">
        <v>2945</v>
      </c>
      <c r="H20" s="413">
        <v>2945</v>
      </c>
      <c r="I20" s="415">
        <f t="shared" si="2"/>
        <v>100</v>
      </c>
      <c r="J20" s="416">
        <v>23004</v>
      </c>
      <c r="K20" s="413">
        <v>10600</v>
      </c>
      <c r="L20" s="411">
        <f t="shared" si="1"/>
        <v>46.07894279255781</v>
      </c>
    </row>
    <row r="21" spans="1:12" s="3" customFormat="1" ht="18.75">
      <c r="A21" s="412" t="s">
        <v>22</v>
      </c>
      <c r="B21" s="402">
        <v>1057</v>
      </c>
      <c r="C21" s="413">
        <v>1057</v>
      </c>
      <c r="D21" s="414">
        <v>1057</v>
      </c>
      <c r="E21" s="415">
        <f t="shared" si="0"/>
        <v>100</v>
      </c>
      <c r="F21" s="402">
        <v>3409</v>
      </c>
      <c r="G21" s="413">
        <v>3409</v>
      </c>
      <c r="H21" s="413">
        <v>3409</v>
      </c>
      <c r="I21" s="415">
        <f t="shared" si="2"/>
        <v>100</v>
      </c>
      <c r="J21" s="416">
        <v>50885</v>
      </c>
      <c r="K21" s="413">
        <v>49200</v>
      </c>
      <c r="L21" s="411">
        <f t="shared" si="1"/>
        <v>96.68861157512036</v>
      </c>
    </row>
    <row r="22" spans="1:12" s="3" customFormat="1" ht="18.75">
      <c r="A22" s="412" t="s">
        <v>23</v>
      </c>
      <c r="B22" s="402">
        <v>4412</v>
      </c>
      <c r="C22" s="413">
        <v>4412</v>
      </c>
      <c r="D22" s="414">
        <v>4412</v>
      </c>
      <c r="E22" s="415">
        <f t="shared" si="0"/>
        <v>100</v>
      </c>
      <c r="F22" s="402">
        <v>2880</v>
      </c>
      <c r="G22" s="413">
        <v>2880</v>
      </c>
      <c r="H22" s="413">
        <v>2880</v>
      </c>
      <c r="I22" s="415">
        <f t="shared" si="2"/>
        <v>100</v>
      </c>
      <c r="J22" s="416">
        <v>21591</v>
      </c>
      <c r="K22" s="413">
        <v>21591</v>
      </c>
      <c r="L22" s="411">
        <f t="shared" si="1"/>
        <v>100</v>
      </c>
    </row>
    <row r="23" spans="1:12" s="3" customFormat="1" ht="18.75">
      <c r="A23" s="412" t="s">
        <v>13</v>
      </c>
      <c r="B23" s="402">
        <v>3301</v>
      </c>
      <c r="C23" s="413">
        <v>3301</v>
      </c>
      <c r="D23" s="414">
        <v>3301</v>
      </c>
      <c r="E23" s="415">
        <f t="shared" si="0"/>
        <v>100</v>
      </c>
      <c r="F23" s="402">
        <v>883</v>
      </c>
      <c r="G23" s="413">
        <v>883</v>
      </c>
      <c r="H23" s="413">
        <v>883</v>
      </c>
      <c r="I23" s="415">
        <f t="shared" si="2"/>
        <v>100</v>
      </c>
      <c r="J23" s="416">
        <v>12126</v>
      </c>
      <c r="K23" s="413">
        <v>12126</v>
      </c>
      <c r="L23" s="411">
        <f t="shared" si="1"/>
        <v>100</v>
      </c>
    </row>
    <row r="24" spans="1:12" s="3" customFormat="1" ht="18.75">
      <c r="A24" s="412" t="s">
        <v>14</v>
      </c>
      <c r="B24" s="402">
        <v>3710</v>
      </c>
      <c r="C24" s="413">
        <v>3710</v>
      </c>
      <c r="D24" s="414">
        <v>3710</v>
      </c>
      <c r="E24" s="415">
        <f t="shared" si="0"/>
        <v>100</v>
      </c>
      <c r="F24" s="402">
        <v>1551</v>
      </c>
      <c r="G24" s="413">
        <v>1551</v>
      </c>
      <c r="H24" s="413">
        <v>1551</v>
      </c>
      <c r="I24" s="415">
        <f t="shared" si="2"/>
        <v>100</v>
      </c>
      <c r="J24" s="416">
        <v>27000</v>
      </c>
      <c r="K24" s="413">
        <v>27000</v>
      </c>
      <c r="L24" s="411">
        <f t="shared" si="1"/>
        <v>100</v>
      </c>
    </row>
    <row r="25" spans="1:12" s="3" customFormat="1" ht="18.75">
      <c r="A25" s="412" t="s">
        <v>24</v>
      </c>
      <c r="B25" s="402">
        <v>2913</v>
      </c>
      <c r="C25" s="413">
        <v>2913</v>
      </c>
      <c r="D25" s="414">
        <v>2913</v>
      </c>
      <c r="E25" s="415">
        <f t="shared" si="0"/>
        <v>100</v>
      </c>
      <c r="F25" s="402">
        <v>1376</v>
      </c>
      <c r="G25" s="413">
        <v>1376</v>
      </c>
      <c r="H25" s="413">
        <v>1376</v>
      </c>
      <c r="I25" s="415">
        <f t="shared" si="2"/>
        <v>100</v>
      </c>
      <c r="J25" s="416">
        <v>68491</v>
      </c>
      <c r="K25" s="413">
        <v>57500</v>
      </c>
      <c r="L25" s="411">
        <f t="shared" si="1"/>
        <v>83.95263611277393</v>
      </c>
    </row>
    <row r="26" spans="1:12" s="3" customFormat="1" ht="19.5" thickBot="1">
      <c r="A26" s="417" t="s">
        <v>15</v>
      </c>
      <c r="B26" s="402">
        <v>4167</v>
      </c>
      <c r="C26" s="418">
        <v>4167</v>
      </c>
      <c r="D26" s="419">
        <v>4167</v>
      </c>
      <c r="E26" s="420">
        <f t="shared" si="0"/>
        <v>100</v>
      </c>
      <c r="F26" s="421">
        <v>3502</v>
      </c>
      <c r="G26" s="418">
        <v>3502</v>
      </c>
      <c r="H26" s="418">
        <v>3502</v>
      </c>
      <c r="I26" s="415">
        <f t="shared" si="2"/>
        <v>100</v>
      </c>
      <c r="J26" s="422">
        <v>59320.799999999996</v>
      </c>
      <c r="K26" s="418">
        <v>59321</v>
      </c>
      <c r="L26" s="411">
        <f t="shared" si="1"/>
        <v>100.00033714986986</v>
      </c>
    </row>
    <row r="27" spans="1:12" ht="19.5" thickBot="1">
      <c r="A27" s="423" t="s">
        <v>54</v>
      </c>
      <c r="B27" s="424">
        <f>SUM(B6:B26)</f>
        <v>56214</v>
      </c>
      <c r="C27" s="425">
        <f>SUM(C6:C26)</f>
        <v>56214</v>
      </c>
      <c r="D27" s="425">
        <f>SUM(D6:D26)</f>
        <v>56214</v>
      </c>
      <c r="E27" s="426">
        <f t="shared" si="0"/>
        <v>100</v>
      </c>
      <c r="F27" s="427">
        <f>SUM(F6:F26)</f>
        <v>49918</v>
      </c>
      <c r="G27" s="428">
        <f>SUM(G6:G26)</f>
        <v>49918</v>
      </c>
      <c r="H27" s="428">
        <f>SUM(H6:H26)</f>
        <v>49918</v>
      </c>
      <c r="I27" s="426">
        <f t="shared" si="2"/>
        <v>100</v>
      </c>
      <c r="J27" s="429">
        <f>SUM(J6:J26)</f>
        <v>547846.8</v>
      </c>
      <c r="K27" s="555">
        <f>SUM(K6:K26)</f>
        <v>518600</v>
      </c>
      <c r="L27" s="430">
        <f t="shared" si="1"/>
        <v>94.66150025883148</v>
      </c>
    </row>
    <row r="28" spans="1:12" ht="18" customHeight="1" thickBot="1">
      <c r="A28" s="431" t="s">
        <v>104</v>
      </c>
      <c r="B28" s="432">
        <v>62070</v>
      </c>
      <c r="C28" s="433">
        <v>62070</v>
      </c>
      <c r="D28" s="433">
        <v>62070</v>
      </c>
      <c r="E28" s="434">
        <v>100</v>
      </c>
      <c r="F28" s="432">
        <v>51553</v>
      </c>
      <c r="G28" s="433">
        <v>51553</v>
      </c>
      <c r="H28" s="433">
        <v>51553</v>
      </c>
      <c r="I28" s="434">
        <v>100</v>
      </c>
      <c r="J28" s="435">
        <v>488800.07</v>
      </c>
      <c r="K28" s="436">
        <v>492509</v>
      </c>
      <c r="L28" s="437">
        <v>100.7587826245606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H13" sqref="H13"/>
    </sheetView>
  </sheetViews>
  <sheetFormatPr defaultColWidth="8.875" defaultRowHeight="12.75"/>
  <cols>
    <col min="1" max="1" width="19.25390625" style="440" customWidth="1"/>
    <col min="2" max="2" width="8.875" style="440" customWidth="1"/>
    <col min="3" max="3" width="7.375" style="440" customWidth="1"/>
    <col min="4" max="4" width="8.625" style="440" customWidth="1"/>
    <col min="5" max="5" width="9.25390625" style="440" customWidth="1"/>
    <col min="6" max="6" width="9.375" style="440" customWidth="1"/>
    <col min="7" max="7" width="6.75390625" style="440" customWidth="1"/>
    <col min="8" max="8" width="6.875" style="440" customWidth="1"/>
    <col min="9" max="9" width="6.625" style="440" customWidth="1"/>
    <col min="10" max="10" width="6.75390625" style="440" customWidth="1"/>
    <col min="11" max="11" width="7.375" style="440" customWidth="1"/>
    <col min="12" max="12" width="8.125" style="440" customWidth="1"/>
    <col min="13" max="13" width="9.00390625" style="440" customWidth="1"/>
    <col min="14" max="14" width="8.625" style="440" customWidth="1"/>
    <col min="15" max="15" width="7.00390625" style="440" customWidth="1"/>
    <col min="16" max="16" width="7.25390625" style="440" customWidth="1"/>
    <col min="17" max="16384" width="8.875" style="440" customWidth="1"/>
  </cols>
  <sheetData>
    <row r="1" spans="1:16" ht="15.75" customHeight="1">
      <c r="A1" s="438"/>
      <c r="B1" s="639" t="s">
        <v>105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>
        <v>43766</v>
      </c>
      <c r="P1" s="640"/>
    </row>
    <row r="2" spans="1:16" ht="15.75">
      <c r="A2" s="438" t="s">
        <v>106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439"/>
      <c r="P2" s="439"/>
    </row>
    <row r="3" spans="1:16" ht="15.75" customHeight="1">
      <c r="A3" s="641" t="s">
        <v>107</v>
      </c>
      <c r="B3" s="642" t="s">
        <v>103</v>
      </c>
      <c r="C3" s="642"/>
      <c r="D3" s="642"/>
      <c r="E3" s="643" t="s">
        <v>108</v>
      </c>
      <c r="F3" s="643"/>
      <c r="G3" s="643"/>
      <c r="H3" s="643"/>
      <c r="I3" s="643"/>
      <c r="J3" s="643"/>
      <c r="K3" s="644" t="s">
        <v>109</v>
      </c>
      <c r="L3" s="644"/>
      <c r="M3" s="645" t="s">
        <v>110</v>
      </c>
      <c r="N3" s="645"/>
      <c r="O3" s="645"/>
      <c r="P3" s="645"/>
    </row>
    <row r="4" spans="1:16" ht="15.75" customHeight="1">
      <c r="A4" s="641"/>
      <c r="B4" s="646" t="s">
        <v>111</v>
      </c>
      <c r="C4" s="648" t="s">
        <v>112</v>
      </c>
      <c r="D4" s="648"/>
      <c r="E4" s="643"/>
      <c r="F4" s="643"/>
      <c r="G4" s="643"/>
      <c r="H4" s="643"/>
      <c r="I4" s="643"/>
      <c r="J4" s="643"/>
      <c r="K4" s="642" t="s">
        <v>113</v>
      </c>
      <c r="L4" s="642"/>
      <c r="M4" s="649" t="s">
        <v>114</v>
      </c>
      <c r="N4" s="649"/>
      <c r="O4" s="650" t="s">
        <v>115</v>
      </c>
      <c r="P4" s="650"/>
    </row>
    <row r="5" spans="1:16" ht="15.75" customHeight="1">
      <c r="A5" s="641"/>
      <c r="B5" s="646"/>
      <c r="C5" s="651" t="s">
        <v>116</v>
      </c>
      <c r="D5" s="651"/>
      <c r="E5" s="652" t="s">
        <v>117</v>
      </c>
      <c r="F5" s="652"/>
      <c r="G5" s="653" t="s">
        <v>118</v>
      </c>
      <c r="H5" s="653"/>
      <c r="I5" s="654" t="s">
        <v>119</v>
      </c>
      <c r="J5" s="654"/>
      <c r="K5" s="655" t="s">
        <v>120</v>
      </c>
      <c r="L5" s="655"/>
      <c r="M5" s="656" t="s">
        <v>118</v>
      </c>
      <c r="N5" s="656"/>
      <c r="O5" s="657" t="s">
        <v>118</v>
      </c>
      <c r="P5" s="657"/>
    </row>
    <row r="6" spans="1:16" ht="16.5" customHeight="1" thickBot="1">
      <c r="A6" s="641"/>
      <c r="B6" s="647"/>
      <c r="C6" s="441" t="s">
        <v>136</v>
      </c>
      <c r="D6" s="442" t="s">
        <v>139</v>
      </c>
      <c r="E6" s="443" t="s">
        <v>121</v>
      </c>
      <c r="F6" s="444" t="s">
        <v>122</v>
      </c>
      <c r="G6" s="443" t="s">
        <v>121</v>
      </c>
      <c r="H6" s="444" t="s">
        <v>122</v>
      </c>
      <c r="I6" s="443" t="s">
        <v>121</v>
      </c>
      <c r="J6" s="444" t="s">
        <v>122</v>
      </c>
      <c r="K6" s="443" t="s">
        <v>121</v>
      </c>
      <c r="L6" s="444" t="s">
        <v>122</v>
      </c>
      <c r="M6" s="443" t="s">
        <v>121</v>
      </c>
      <c r="N6" s="444" t="s">
        <v>122</v>
      </c>
      <c r="O6" s="443" t="s">
        <v>121</v>
      </c>
      <c r="P6" s="444" t="s">
        <v>122</v>
      </c>
    </row>
    <row r="7" spans="1:16" ht="15" customHeight="1">
      <c r="A7" s="565" t="s">
        <v>2</v>
      </c>
      <c r="B7" s="445">
        <v>64</v>
      </c>
      <c r="C7" s="446">
        <v>64</v>
      </c>
      <c r="D7" s="446">
        <v>64</v>
      </c>
      <c r="E7" s="447">
        <v>149.5</v>
      </c>
      <c r="F7" s="448">
        <v>149.5</v>
      </c>
      <c r="G7" s="447">
        <v>0.5</v>
      </c>
      <c r="H7" s="448">
        <v>0.5</v>
      </c>
      <c r="I7" s="449">
        <v>0.3</v>
      </c>
      <c r="J7" s="450">
        <v>0.3</v>
      </c>
      <c r="K7" s="451">
        <f aca="true" t="shared" si="0" ref="K7:K27">G7/D7*1000</f>
        <v>7.8125</v>
      </c>
      <c r="L7" s="452">
        <v>7.936507936507936</v>
      </c>
      <c r="M7" s="453"/>
      <c r="N7" s="454"/>
      <c r="O7" s="455"/>
      <c r="P7" s="454"/>
    </row>
    <row r="8" spans="1:16" ht="15" customHeight="1">
      <c r="A8" s="456" t="s">
        <v>55</v>
      </c>
      <c r="B8" s="457">
        <v>1183</v>
      </c>
      <c r="C8" s="458">
        <v>1170</v>
      </c>
      <c r="D8" s="458">
        <v>1170</v>
      </c>
      <c r="E8" s="447">
        <v>2936</v>
      </c>
      <c r="F8" s="448">
        <v>2824</v>
      </c>
      <c r="G8" s="447">
        <v>13.6</v>
      </c>
      <c r="H8" s="448">
        <v>13.4</v>
      </c>
      <c r="I8" s="447">
        <v>10.7</v>
      </c>
      <c r="J8" s="448">
        <v>10.4</v>
      </c>
      <c r="K8" s="451">
        <f t="shared" si="0"/>
        <v>11.623931623931623</v>
      </c>
      <c r="L8" s="459">
        <v>10.60070671378092</v>
      </c>
      <c r="M8" s="453">
        <v>920</v>
      </c>
      <c r="N8" s="460">
        <v>920</v>
      </c>
      <c r="O8" s="461">
        <v>3</v>
      </c>
      <c r="P8" s="460">
        <v>3</v>
      </c>
    </row>
    <row r="9" spans="1:16" s="541" customFormat="1" ht="15">
      <c r="A9" s="456" t="s">
        <v>56</v>
      </c>
      <c r="B9" s="457">
        <v>1130</v>
      </c>
      <c r="C9" s="458">
        <v>1130</v>
      </c>
      <c r="D9" s="458">
        <v>1130</v>
      </c>
      <c r="E9" s="447">
        <v>4640.7</v>
      </c>
      <c r="F9" s="448">
        <v>4066.9</v>
      </c>
      <c r="G9" s="447">
        <v>12.8</v>
      </c>
      <c r="H9" s="448">
        <v>13.4</v>
      </c>
      <c r="I9" s="447">
        <v>13.3</v>
      </c>
      <c r="J9" s="448">
        <v>9.9</v>
      </c>
      <c r="K9" s="451">
        <f t="shared" si="0"/>
        <v>11.327433628318584</v>
      </c>
      <c r="L9" s="459">
        <v>11.9</v>
      </c>
      <c r="M9" s="453">
        <v>1202</v>
      </c>
      <c r="N9" s="460">
        <v>1202</v>
      </c>
      <c r="O9" s="461">
        <v>4</v>
      </c>
      <c r="P9" s="460">
        <v>4</v>
      </c>
    </row>
    <row r="10" spans="1:16" s="541" customFormat="1" ht="15">
      <c r="A10" s="456" t="s">
        <v>3</v>
      </c>
      <c r="B10" s="457">
        <v>395</v>
      </c>
      <c r="C10" s="458">
        <v>412</v>
      </c>
      <c r="D10" s="458">
        <v>412</v>
      </c>
      <c r="E10" s="447">
        <v>1020</v>
      </c>
      <c r="F10" s="448">
        <v>986</v>
      </c>
      <c r="G10" s="447">
        <v>3.8</v>
      </c>
      <c r="H10" s="448">
        <v>3.7</v>
      </c>
      <c r="I10" s="447">
        <v>3.8</v>
      </c>
      <c r="J10" s="448">
        <v>3.6</v>
      </c>
      <c r="K10" s="451">
        <f>G10/D10*1000</f>
        <v>9.223300970873787</v>
      </c>
      <c r="L10" s="459">
        <v>8.60759493670886</v>
      </c>
      <c r="M10" s="462">
        <v>418.8</v>
      </c>
      <c r="N10" s="460">
        <v>399</v>
      </c>
      <c r="O10" s="461">
        <v>1.5</v>
      </c>
      <c r="P10" s="460">
        <v>1.5</v>
      </c>
    </row>
    <row r="11" spans="1:16" ht="14.25" customHeight="1">
      <c r="A11" s="456" t="s">
        <v>4</v>
      </c>
      <c r="B11" s="457">
        <v>612</v>
      </c>
      <c r="C11" s="458">
        <v>612</v>
      </c>
      <c r="D11" s="458">
        <v>612</v>
      </c>
      <c r="E11" s="447">
        <v>1876</v>
      </c>
      <c r="F11" s="448">
        <v>1886.7</v>
      </c>
      <c r="G11" s="447">
        <v>5.2</v>
      </c>
      <c r="H11" s="448">
        <v>4.6</v>
      </c>
      <c r="I11" s="447">
        <v>4.7</v>
      </c>
      <c r="J11" s="448">
        <v>4.1</v>
      </c>
      <c r="K11" s="451">
        <f t="shared" si="0"/>
        <v>8.496732026143793</v>
      </c>
      <c r="L11" s="459">
        <v>7.5</v>
      </c>
      <c r="M11" s="462">
        <v>993</v>
      </c>
      <c r="N11" s="460">
        <v>697</v>
      </c>
      <c r="O11" s="461">
        <v>3</v>
      </c>
      <c r="P11" s="460">
        <v>2</v>
      </c>
    </row>
    <row r="12" spans="1:16" ht="14.25" customHeight="1">
      <c r="A12" s="456" t="s">
        <v>20</v>
      </c>
      <c r="B12" s="457">
        <v>482</v>
      </c>
      <c r="C12" s="458">
        <v>482</v>
      </c>
      <c r="D12" s="458">
        <v>482</v>
      </c>
      <c r="E12" s="447">
        <v>2095.3</v>
      </c>
      <c r="F12" s="448">
        <v>1963.2</v>
      </c>
      <c r="G12" s="447">
        <v>6</v>
      </c>
      <c r="H12" s="448">
        <v>5.6</v>
      </c>
      <c r="I12" s="447">
        <v>5.7</v>
      </c>
      <c r="J12" s="448">
        <v>5.4</v>
      </c>
      <c r="K12" s="451">
        <f t="shared" si="0"/>
        <v>12.448132780082986</v>
      </c>
      <c r="L12" s="459">
        <v>12.1</v>
      </c>
      <c r="M12" s="462">
        <v>1818.4</v>
      </c>
      <c r="N12" s="460">
        <v>1741.6</v>
      </c>
      <c r="O12" s="461">
        <v>4.7</v>
      </c>
      <c r="P12" s="460">
        <v>4.4</v>
      </c>
    </row>
    <row r="13" spans="1:16" s="541" customFormat="1" ht="15">
      <c r="A13" s="456" t="s">
        <v>5</v>
      </c>
      <c r="B13" s="457">
        <v>592</v>
      </c>
      <c r="C13" s="458">
        <v>644</v>
      </c>
      <c r="D13" s="458">
        <v>644</v>
      </c>
      <c r="E13" s="447">
        <v>1666</v>
      </c>
      <c r="F13" s="448">
        <v>1636</v>
      </c>
      <c r="G13" s="447">
        <v>5.2</v>
      </c>
      <c r="H13" s="448">
        <v>4.9</v>
      </c>
      <c r="I13" s="447">
        <v>4.8</v>
      </c>
      <c r="J13" s="448">
        <v>4.4</v>
      </c>
      <c r="K13" s="451">
        <f t="shared" si="0"/>
        <v>8.074534161490684</v>
      </c>
      <c r="L13" s="459">
        <v>10.652463382157125</v>
      </c>
      <c r="M13" s="462">
        <v>745</v>
      </c>
      <c r="N13" s="454">
        <v>743</v>
      </c>
      <c r="O13" s="461">
        <v>3.2</v>
      </c>
      <c r="P13" s="460">
        <v>3</v>
      </c>
    </row>
    <row r="14" spans="1:16" ht="15">
      <c r="A14" s="456" t="s">
        <v>6</v>
      </c>
      <c r="B14" s="457">
        <v>2736</v>
      </c>
      <c r="C14" s="458">
        <v>2717</v>
      </c>
      <c r="D14" s="458">
        <v>2717</v>
      </c>
      <c r="E14" s="447">
        <v>9847</v>
      </c>
      <c r="F14" s="448">
        <v>9715</v>
      </c>
      <c r="G14" s="447">
        <v>38</v>
      </c>
      <c r="H14" s="448">
        <v>37</v>
      </c>
      <c r="I14" s="447">
        <v>34</v>
      </c>
      <c r="J14" s="448">
        <v>33</v>
      </c>
      <c r="K14" s="451">
        <f t="shared" si="0"/>
        <v>13.986013986013987</v>
      </c>
      <c r="L14" s="459">
        <v>9.11743253099927</v>
      </c>
      <c r="M14" s="462">
        <v>980</v>
      </c>
      <c r="N14" s="460">
        <v>980</v>
      </c>
      <c r="O14" s="461">
        <v>10</v>
      </c>
      <c r="P14" s="460">
        <v>10</v>
      </c>
    </row>
    <row r="15" spans="1:16" s="541" customFormat="1" ht="15">
      <c r="A15" s="456" t="s">
        <v>7</v>
      </c>
      <c r="B15" s="457">
        <v>544</v>
      </c>
      <c r="C15" s="458">
        <v>537</v>
      </c>
      <c r="D15" s="458">
        <v>537</v>
      </c>
      <c r="E15" s="447">
        <v>1557</v>
      </c>
      <c r="F15" s="448">
        <v>1483.9</v>
      </c>
      <c r="G15" s="447">
        <v>4.7</v>
      </c>
      <c r="H15" s="448">
        <v>4.8</v>
      </c>
      <c r="I15" s="447">
        <v>3.9</v>
      </c>
      <c r="J15" s="448">
        <v>4.3</v>
      </c>
      <c r="K15" s="451">
        <f t="shared" si="0"/>
        <v>8.752327746741155</v>
      </c>
      <c r="L15" s="459">
        <v>8.791208791208792</v>
      </c>
      <c r="M15" s="462">
        <v>91.9</v>
      </c>
      <c r="N15" s="460">
        <v>81.9</v>
      </c>
      <c r="O15" s="461">
        <v>0.4</v>
      </c>
      <c r="P15" s="460">
        <v>0.3</v>
      </c>
    </row>
    <row r="16" spans="1:16" ht="16.5" customHeight="1">
      <c r="A16" s="456" t="s">
        <v>8</v>
      </c>
      <c r="B16" s="457">
        <v>500</v>
      </c>
      <c r="C16" s="458">
        <v>493</v>
      </c>
      <c r="D16" s="458">
        <v>493</v>
      </c>
      <c r="E16" s="447">
        <v>1808.7</v>
      </c>
      <c r="F16" s="448">
        <v>1959.9</v>
      </c>
      <c r="G16" s="447">
        <v>5.5</v>
      </c>
      <c r="H16" s="448">
        <v>5.3</v>
      </c>
      <c r="I16" s="447">
        <v>5.2</v>
      </c>
      <c r="J16" s="448">
        <v>4.6</v>
      </c>
      <c r="K16" s="451">
        <f t="shared" si="0"/>
        <v>11.156186612576064</v>
      </c>
      <c r="L16" s="459">
        <v>9.16955017301038</v>
      </c>
      <c r="M16" s="462">
        <v>3775</v>
      </c>
      <c r="N16" s="460">
        <v>3678</v>
      </c>
      <c r="O16" s="463">
        <v>14</v>
      </c>
      <c r="P16" s="464">
        <v>14</v>
      </c>
    </row>
    <row r="17" spans="1:16" s="541" customFormat="1" ht="16.5" customHeight="1">
      <c r="A17" s="456" t="s">
        <v>9</v>
      </c>
      <c r="B17" s="457">
        <v>1400</v>
      </c>
      <c r="C17" s="458">
        <v>1610</v>
      </c>
      <c r="D17" s="458">
        <v>1610</v>
      </c>
      <c r="E17" s="447">
        <v>9596</v>
      </c>
      <c r="F17" s="448">
        <v>4858</v>
      </c>
      <c r="G17" s="447">
        <v>39.4</v>
      </c>
      <c r="H17" s="448">
        <v>17.4</v>
      </c>
      <c r="I17" s="447">
        <v>38.9</v>
      </c>
      <c r="J17" s="448">
        <v>17.3</v>
      </c>
      <c r="K17" s="451">
        <f t="shared" si="0"/>
        <v>24.472049689440993</v>
      </c>
      <c r="L17" s="459">
        <v>17.7</v>
      </c>
      <c r="M17" s="462">
        <v>583</v>
      </c>
      <c r="N17" s="460">
        <v>539</v>
      </c>
      <c r="O17" s="465">
        <v>2</v>
      </c>
      <c r="P17" s="466">
        <v>2</v>
      </c>
    </row>
    <row r="18" spans="1:16" s="541" customFormat="1" ht="15">
      <c r="A18" s="557" t="s">
        <v>10</v>
      </c>
      <c r="B18" s="457">
        <v>475</v>
      </c>
      <c r="C18" s="458">
        <v>523</v>
      </c>
      <c r="D18" s="458">
        <v>523</v>
      </c>
      <c r="E18" s="447">
        <v>1381.1</v>
      </c>
      <c r="F18" s="448">
        <v>1366.5</v>
      </c>
      <c r="G18" s="447">
        <v>5.4</v>
      </c>
      <c r="H18" s="448">
        <v>5.1</v>
      </c>
      <c r="I18" s="447">
        <v>5</v>
      </c>
      <c r="J18" s="448">
        <v>5</v>
      </c>
      <c r="K18" s="451">
        <f t="shared" si="0"/>
        <v>10.325047801147228</v>
      </c>
      <c r="L18" s="459">
        <v>7.5</v>
      </c>
      <c r="M18" s="462">
        <v>1382.8</v>
      </c>
      <c r="N18" s="460">
        <v>1380.3</v>
      </c>
      <c r="O18" s="465">
        <v>5.4</v>
      </c>
      <c r="P18" s="466">
        <v>5</v>
      </c>
    </row>
    <row r="19" spans="1:16" s="541" customFormat="1" ht="15">
      <c r="A19" s="566" t="s">
        <v>57</v>
      </c>
      <c r="B19" s="457">
        <v>1258</v>
      </c>
      <c r="C19" s="458">
        <v>1164</v>
      </c>
      <c r="D19" s="458">
        <v>1164</v>
      </c>
      <c r="E19" s="447">
        <v>3423</v>
      </c>
      <c r="F19" s="448">
        <v>3423</v>
      </c>
      <c r="G19" s="447">
        <v>9.9</v>
      </c>
      <c r="H19" s="448">
        <v>10.2</v>
      </c>
      <c r="I19" s="447">
        <v>7.9</v>
      </c>
      <c r="J19" s="448">
        <v>6.8</v>
      </c>
      <c r="K19" s="451">
        <f t="shared" si="0"/>
        <v>8.50515463917526</v>
      </c>
      <c r="L19" s="459">
        <v>8.2</v>
      </c>
      <c r="M19" s="462">
        <v>1034</v>
      </c>
      <c r="N19" s="460">
        <v>1034</v>
      </c>
      <c r="O19" s="465">
        <v>4</v>
      </c>
      <c r="P19" s="466">
        <v>4</v>
      </c>
    </row>
    <row r="20" spans="1:16" s="541" customFormat="1" ht="15.75" customHeight="1">
      <c r="A20" s="456" t="s">
        <v>11</v>
      </c>
      <c r="B20" s="457">
        <v>1250</v>
      </c>
      <c r="C20" s="458">
        <v>1224</v>
      </c>
      <c r="D20" s="458">
        <v>1224</v>
      </c>
      <c r="E20" s="447">
        <v>4149</v>
      </c>
      <c r="F20" s="448">
        <v>4090</v>
      </c>
      <c r="G20" s="447">
        <v>11.5</v>
      </c>
      <c r="H20" s="448">
        <v>11.3</v>
      </c>
      <c r="I20" s="447">
        <v>9.5</v>
      </c>
      <c r="J20" s="448">
        <v>8.9</v>
      </c>
      <c r="K20" s="451">
        <f t="shared" si="0"/>
        <v>9.395424836601308</v>
      </c>
      <c r="L20" s="459">
        <v>9.1</v>
      </c>
      <c r="M20" s="462">
        <v>287</v>
      </c>
      <c r="N20" s="460">
        <v>285</v>
      </c>
      <c r="O20" s="465">
        <v>1</v>
      </c>
      <c r="P20" s="466">
        <v>1</v>
      </c>
    </row>
    <row r="21" spans="1:16" s="548" customFormat="1" ht="16.5" customHeight="1">
      <c r="A21" s="456" t="s">
        <v>12</v>
      </c>
      <c r="B21" s="457">
        <v>623</v>
      </c>
      <c r="C21" s="458">
        <v>589</v>
      </c>
      <c r="D21" s="458">
        <v>589</v>
      </c>
      <c r="E21" s="447">
        <v>1438</v>
      </c>
      <c r="F21" s="448">
        <v>1512.9</v>
      </c>
      <c r="G21" s="447">
        <v>3.7</v>
      </c>
      <c r="H21" s="448">
        <v>4.1</v>
      </c>
      <c r="I21" s="447">
        <v>2.7</v>
      </c>
      <c r="J21" s="448">
        <v>3</v>
      </c>
      <c r="K21" s="451">
        <f t="shared" si="0"/>
        <v>6.281833616298812</v>
      </c>
      <c r="L21" s="459">
        <v>6.6</v>
      </c>
      <c r="M21" s="462">
        <v>441</v>
      </c>
      <c r="N21" s="454">
        <v>511</v>
      </c>
      <c r="O21" s="465">
        <v>1.5</v>
      </c>
      <c r="P21" s="466">
        <v>1.6</v>
      </c>
    </row>
    <row r="22" spans="1:16" ht="15">
      <c r="A22" s="456" t="s">
        <v>22</v>
      </c>
      <c r="B22" s="457">
        <v>1011</v>
      </c>
      <c r="C22" s="458">
        <v>1021</v>
      </c>
      <c r="D22" s="458">
        <v>1021</v>
      </c>
      <c r="E22" s="447">
        <v>3114</v>
      </c>
      <c r="F22" s="448">
        <v>3415</v>
      </c>
      <c r="G22" s="447">
        <v>10.8</v>
      </c>
      <c r="H22" s="448">
        <v>10.3</v>
      </c>
      <c r="I22" s="447">
        <v>10.1</v>
      </c>
      <c r="J22" s="448">
        <v>9.9</v>
      </c>
      <c r="K22" s="451">
        <f t="shared" si="0"/>
        <v>10.577864838393733</v>
      </c>
      <c r="L22" s="459">
        <v>9.9</v>
      </c>
      <c r="M22" s="462">
        <v>2460</v>
      </c>
      <c r="N22" s="460">
        <v>2712</v>
      </c>
      <c r="O22" s="465">
        <v>6.2</v>
      </c>
      <c r="P22" s="466">
        <v>7</v>
      </c>
    </row>
    <row r="23" spans="1:16" ht="15" customHeight="1">
      <c r="A23" s="456" t="s">
        <v>58</v>
      </c>
      <c r="B23" s="457">
        <v>1761</v>
      </c>
      <c r="C23" s="458">
        <v>1576</v>
      </c>
      <c r="D23" s="458">
        <v>1576</v>
      </c>
      <c r="E23" s="447">
        <v>10871</v>
      </c>
      <c r="F23" s="467">
        <v>10190</v>
      </c>
      <c r="G23" s="468">
        <v>39.7</v>
      </c>
      <c r="H23" s="448">
        <v>29.2</v>
      </c>
      <c r="I23" s="447">
        <v>34.9</v>
      </c>
      <c r="J23" s="448">
        <v>29.8</v>
      </c>
      <c r="K23" s="451">
        <f t="shared" si="0"/>
        <v>25.190355329949238</v>
      </c>
      <c r="L23" s="459">
        <v>17.2</v>
      </c>
      <c r="M23" s="462">
        <v>1027.9</v>
      </c>
      <c r="N23" s="460">
        <v>1051</v>
      </c>
      <c r="O23" s="465">
        <v>2.7</v>
      </c>
      <c r="P23" s="466">
        <v>3.3</v>
      </c>
    </row>
    <row r="24" spans="1:16" s="541" customFormat="1" ht="15">
      <c r="A24" s="456" t="s">
        <v>135</v>
      </c>
      <c r="B24" s="457">
        <v>466</v>
      </c>
      <c r="C24" s="458">
        <v>400</v>
      </c>
      <c r="D24" s="458">
        <v>400</v>
      </c>
      <c r="E24" s="447">
        <v>1461.3</v>
      </c>
      <c r="F24" s="448">
        <v>1443</v>
      </c>
      <c r="G24" s="447">
        <v>3.9</v>
      </c>
      <c r="H24" s="448">
        <v>3.8</v>
      </c>
      <c r="I24" s="447">
        <v>2.2</v>
      </c>
      <c r="J24" s="448">
        <v>2.2</v>
      </c>
      <c r="K24" s="451">
        <f t="shared" si="0"/>
        <v>9.75</v>
      </c>
      <c r="L24" s="459">
        <v>9.1</v>
      </c>
      <c r="M24" s="462">
        <v>714.3</v>
      </c>
      <c r="N24" s="460">
        <v>697.4</v>
      </c>
      <c r="O24" s="465">
        <v>1.8</v>
      </c>
      <c r="P24" s="466">
        <v>1.7</v>
      </c>
    </row>
    <row r="25" spans="1:16" ht="15">
      <c r="A25" s="456" t="s">
        <v>14</v>
      </c>
      <c r="B25" s="457">
        <v>1490</v>
      </c>
      <c r="C25" s="458">
        <v>1507</v>
      </c>
      <c r="D25" s="458">
        <v>1507</v>
      </c>
      <c r="E25" s="448">
        <v>6926.1</v>
      </c>
      <c r="F25" s="448">
        <v>6549</v>
      </c>
      <c r="G25" s="447">
        <v>22</v>
      </c>
      <c r="H25" s="448">
        <v>20.9</v>
      </c>
      <c r="I25" s="447">
        <v>20.1</v>
      </c>
      <c r="J25" s="448">
        <v>19.1</v>
      </c>
      <c r="K25" s="451">
        <f t="shared" si="0"/>
        <v>14.598540145985401</v>
      </c>
      <c r="L25" s="459">
        <v>13.859416445623342</v>
      </c>
      <c r="M25" s="453"/>
      <c r="N25" s="460"/>
      <c r="O25" s="469"/>
      <c r="P25" s="470"/>
    </row>
    <row r="26" spans="1:16" ht="15">
      <c r="A26" s="456" t="s">
        <v>59</v>
      </c>
      <c r="B26" s="457">
        <v>721</v>
      </c>
      <c r="C26" s="458">
        <v>753</v>
      </c>
      <c r="D26" s="458">
        <v>753</v>
      </c>
      <c r="E26" s="447">
        <v>1434.8</v>
      </c>
      <c r="F26" s="448">
        <v>1430.8</v>
      </c>
      <c r="G26" s="447">
        <v>6.6</v>
      </c>
      <c r="H26" s="448">
        <v>6.2</v>
      </c>
      <c r="I26" s="447">
        <v>5.9</v>
      </c>
      <c r="J26" s="448">
        <v>5.8</v>
      </c>
      <c r="K26" s="451">
        <f t="shared" si="0"/>
        <v>8.764940239043824</v>
      </c>
      <c r="L26" s="459">
        <v>8</v>
      </c>
      <c r="M26" s="453">
        <v>3647</v>
      </c>
      <c r="N26" s="460">
        <v>3734</v>
      </c>
      <c r="O26" s="461">
        <v>11</v>
      </c>
      <c r="P26" s="460">
        <v>12</v>
      </c>
    </row>
    <row r="27" spans="1:16" ht="15">
      <c r="A27" s="456" t="s">
        <v>15</v>
      </c>
      <c r="B27" s="457">
        <v>4619</v>
      </c>
      <c r="C27" s="458">
        <v>4682</v>
      </c>
      <c r="D27" s="458">
        <v>4682</v>
      </c>
      <c r="E27" s="447">
        <v>25502</v>
      </c>
      <c r="F27" s="448">
        <v>22611</v>
      </c>
      <c r="G27" s="447">
        <v>88</v>
      </c>
      <c r="H27" s="448">
        <v>84</v>
      </c>
      <c r="I27" s="447">
        <v>73</v>
      </c>
      <c r="J27" s="448">
        <v>60</v>
      </c>
      <c r="K27" s="451">
        <f t="shared" si="0"/>
        <v>18.79538658692866</v>
      </c>
      <c r="L27" s="459">
        <v>18.185754492314356</v>
      </c>
      <c r="M27" s="453">
        <v>1466</v>
      </c>
      <c r="N27" s="460">
        <v>1738</v>
      </c>
      <c r="O27" s="461">
        <v>5</v>
      </c>
      <c r="P27" s="460">
        <v>6</v>
      </c>
    </row>
    <row r="28" spans="1:16" ht="0.75" customHeight="1" thickBot="1">
      <c r="A28" s="558" t="s">
        <v>123</v>
      </c>
      <c r="B28" s="471">
        <v>100</v>
      </c>
      <c r="C28" s="472">
        <v>100</v>
      </c>
      <c r="D28" s="472">
        <v>100</v>
      </c>
      <c r="E28" s="473">
        <v>68</v>
      </c>
      <c r="F28" s="474">
        <v>0</v>
      </c>
      <c r="G28" s="473">
        <v>0.7</v>
      </c>
      <c r="H28" s="474">
        <v>0.7</v>
      </c>
      <c r="I28" s="473">
        <v>2.4</v>
      </c>
      <c r="J28" s="475">
        <v>2.4</v>
      </c>
      <c r="K28" s="476">
        <f>G28/D28*1000</f>
        <v>6.999999999999999</v>
      </c>
      <c r="L28" s="477">
        <v>7</v>
      </c>
      <c r="M28" s="478"/>
      <c r="N28" s="479"/>
      <c r="O28" s="480"/>
      <c r="P28" s="481"/>
    </row>
    <row r="29" spans="1:16" ht="14.25">
      <c r="A29" s="482" t="s">
        <v>124</v>
      </c>
      <c r="B29" s="483">
        <f aca="true" t="shared" si="1" ref="B29:J29">SUM(B7:B27)</f>
        <v>23312</v>
      </c>
      <c r="C29" s="483">
        <f t="shared" si="1"/>
        <v>23310</v>
      </c>
      <c r="D29" s="483">
        <f t="shared" si="1"/>
        <v>23310</v>
      </c>
      <c r="E29" s="484">
        <f t="shared" si="1"/>
        <v>96892.5</v>
      </c>
      <c r="F29" s="484">
        <f t="shared" si="1"/>
        <v>87560.30000000002</v>
      </c>
      <c r="G29" s="484">
        <f t="shared" si="1"/>
        <v>336.2</v>
      </c>
      <c r="H29" s="484">
        <f t="shared" si="1"/>
        <v>295.7</v>
      </c>
      <c r="I29" s="484">
        <f t="shared" si="1"/>
        <v>296.6</v>
      </c>
      <c r="J29" s="484">
        <f t="shared" si="1"/>
        <v>247.79999999999998</v>
      </c>
      <c r="K29" s="485">
        <f>G29/D29*1000</f>
        <v>14.422994422994423</v>
      </c>
      <c r="L29" s="486">
        <v>12.4</v>
      </c>
      <c r="M29" s="484">
        <f>SUM(M7:M28)</f>
        <v>23987.100000000002</v>
      </c>
      <c r="N29" s="487">
        <f>SUM(N7:N28)</f>
        <v>24124.2</v>
      </c>
      <c r="O29" s="487">
        <f>SUM(O7:O28)</f>
        <v>84.39999999999999</v>
      </c>
      <c r="P29" s="487">
        <f>SUM(P7:P28)</f>
        <v>85.80000000000001</v>
      </c>
    </row>
    <row r="30" ht="12.75">
      <c r="A30" s="488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J22" sqref="J22"/>
    </sheetView>
  </sheetViews>
  <sheetFormatPr defaultColWidth="9.1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58" t="s">
        <v>140</v>
      </c>
      <c r="B1" s="658"/>
      <c r="C1" s="659"/>
      <c r="D1" s="659"/>
      <c r="E1" s="659"/>
    </row>
    <row r="2" spans="1:5" ht="28.5" customHeight="1">
      <c r="A2" s="660"/>
      <c r="B2" s="660"/>
      <c r="C2" s="659"/>
      <c r="D2" s="659"/>
      <c r="E2" s="659"/>
    </row>
    <row r="3" spans="1:5" ht="22.5" customHeight="1">
      <c r="A3" s="661" t="s">
        <v>0</v>
      </c>
      <c r="B3" s="661" t="s">
        <v>92</v>
      </c>
      <c r="C3" s="663" t="s">
        <v>51</v>
      </c>
      <c r="D3" s="664"/>
      <c r="E3" s="661" t="s">
        <v>68</v>
      </c>
    </row>
    <row r="4" spans="1:5" ht="28.5" customHeight="1">
      <c r="A4" s="662"/>
      <c r="B4" s="662"/>
      <c r="C4" s="392" t="s">
        <v>52</v>
      </c>
      <c r="D4" s="392" t="s">
        <v>53</v>
      </c>
      <c r="E4" s="662"/>
    </row>
    <row r="5" spans="1:5" ht="21.75" customHeight="1">
      <c r="A5" s="84" t="s">
        <v>2</v>
      </c>
      <c r="B5" s="226" t="s">
        <v>153</v>
      </c>
      <c r="C5" s="227"/>
      <c r="D5" s="227"/>
      <c r="E5" s="226"/>
    </row>
    <row r="6" spans="1:5" s="540" customFormat="1" ht="20.25" customHeight="1">
      <c r="A6" s="84" t="s">
        <v>18</v>
      </c>
      <c r="B6" s="226" t="s">
        <v>150</v>
      </c>
      <c r="C6" s="227"/>
      <c r="D6" s="227"/>
      <c r="E6" s="226">
        <v>4</v>
      </c>
    </row>
    <row r="7" spans="1:5" s="540" customFormat="1" ht="22.5" customHeight="1">
      <c r="A7" s="84" t="s">
        <v>19</v>
      </c>
      <c r="B7" s="226" t="s">
        <v>156</v>
      </c>
      <c r="C7" s="227"/>
      <c r="D7" s="227"/>
      <c r="E7" s="226">
        <v>15</v>
      </c>
    </row>
    <row r="8" spans="1:5" s="540" customFormat="1" ht="21" customHeight="1">
      <c r="A8" s="84" t="s">
        <v>3</v>
      </c>
      <c r="B8" s="226" t="s">
        <v>144</v>
      </c>
      <c r="C8" s="227"/>
      <c r="D8" s="227"/>
      <c r="E8" s="226"/>
    </row>
    <row r="9" spans="1:5" ht="24" customHeight="1">
      <c r="A9" s="84" t="s">
        <v>4</v>
      </c>
      <c r="B9" s="226" t="s">
        <v>147</v>
      </c>
      <c r="C9" s="227"/>
      <c r="D9" s="227"/>
      <c r="E9" s="226">
        <v>21</v>
      </c>
    </row>
    <row r="10" spans="1:5" s="540" customFormat="1" ht="24.75" customHeight="1">
      <c r="A10" s="84" t="s">
        <v>20</v>
      </c>
      <c r="B10" s="226"/>
      <c r="C10" s="227"/>
      <c r="D10" s="227"/>
      <c r="E10" s="226"/>
    </row>
    <row r="11" spans="1:5" s="540" customFormat="1" ht="22.5" customHeight="1">
      <c r="A11" s="84" t="s">
        <v>5</v>
      </c>
      <c r="B11" s="226" t="s">
        <v>148</v>
      </c>
      <c r="C11" s="227"/>
      <c r="D11" s="227"/>
      <c r="E11" s="226">
        <v>33</v>
      </c>
    </row>
    <row r="12" spans="1:5" ht="21.75" customHeight="1">
      <c r="A12" s="84" t="s">
        <v>6</v>
      </c>
      <c r="B12" s="226" t="s">
        <v>146</v>
      </c>
      <c r="C12" s="227"/>
      <c r="D12" s="227"/>
      <c r="E12" s="226">
        <v>51</v>
      </c>
    </row>
    <row r="13" spans="1:5" s="540" customFormat="1" ht="22.5" customHeight="1">
      <c r="A13" s="84" t="s">
        <v>7</v>
      </c>
      <c r="B13" s="226" t="s">
        <v>151</v>
      </c>
      <c r="C13" s="227"/>
      <c r="D13" s="227"/>
      <c r="E13" s="226">
        <v>5</v>
      </c>
    </row>
    <row r="14" spans="1:5" ht="22.5" customHeight="1">
      <c r="A14" s="84" t="s">
        <v>8</v>
      </c>
      <c r="B14" s="226" t="s">
        <v>152</v>
      </c>
      <c r="C14" s="227"/>
      <c r="D14" s="227"/>
      <c r="E14" s="226">
        <v>23</v>
      </c>
    </row>
    <row r="15" spans="1:5" s="540" customFormat="1" ht="21" customHeight="1">
      <c r="A15" s="84" t="s">
        <v>9</v>
      </c>
      <c r="B15" s="226" t="s">
        <v>143</v>
      </c>
      <c r="C15" s="227"/>
      <c r="D15" s="227"/>
      <c r="E15" s="226"/>
    </row>
    <row r="16" spans="1:5" s="540" customFormat="1" ht="22.5" customHeight="1">
      <c r="A16" s="84" t="s">
        <v>10</v>
      </c>
      <c r="B16" s="226" t="s">
        <v>142</v>
      </c>
      <c r="C16" s="227"/>
      <c r="D16" s="227"/>
      <c r="E16" s="226">
        <v>10</v>
      </c>
    </row>
    <row r="17" spans="1:5" s="540" customFormat="1" ht="21" customHeight="1">
      <c r="A17" s="84" t="s">
        <v>21</v>
      </c>
      <c r="B17" s="226" t="s">
        <v>144</v>
      </c>
      <c r="C17" s="227"/>
      <c r="D17" s="227"/>
      <c r="E17" s="226">
        <v>8</v>
      </c>
    </row>
    <row r="18" spans="1:5" s="540" customFormat="1" ht="21.75" customHeight="1">
      <c r="A18" s="84" t="s">
        <v>11</v>
      </c>
      <c r="B18" s="226" t="s">
        <v>141</v>
      </c>
      <c r="C18" s="227"/>
      <c r="D18" s="227"/>
      <c r="E18" s="226">
        <v>15</v>
      </c>
    </row>
    <row r="19" spans="1:5" s="540" customFormat="1" ht="20.25" customHeight="1">
      <c r="A19" s="84" t="s">
        <v>12</v>
      </c>
      <c r="B19" s="226" t="s">
        <v>145</v>
      </c>
      <c r="C19" s="227"/>
      <c r="D19" s="227"/>
      <c r="E19" s="226">
        <v>16</v>
      </c>
    </row>
    <row r="20" spans="1:5" ht="21.75" customHeight="1">
      <c r="A20" s="84" t="s">
        <v>22</v>
      </c>
      <c r="B20" s="226" t="s">
        <v>144</v>
      </c>
      <c r="C20" s="227"/>
      <c r="D20" s="227"/>
      <c r="E20" s="226">
        <v>7</v>
      </c>
    </row>
    <row r="21" spans="1:5" ht="21" customHeight="1">
      <c r="A21" s="84" t="s">
        <v>23</v>
      </c>
      <c r="B21" s="226" t="s">
        <v>154</v>
      </c>
      <c r="C21" s="227"/>
      <c r="D21" s="227"/>
      <c r="E21" s="226">
        <v>20</v>
      </c>
    </row>
    <row r="22" spans="1:5" s="540" customFormat="1" ht="22.5" customHeight="1">
      <c r="A22" s="84" t="s">
        <v>13</v>
      </c>
      <c r="B22" s="226" t="s">
        <v>145</v>
      </c>
      <c r="C22" s="227"/>
      <c r="D22" s="227"/>
      <c r="E22" s="226">
        <v>9</v>
      </c>
    </row>
    <row r="23" spans="1:5" s="540" customFormat="1" ht="21" customHeight="1">
      <c r="A23" s="84" t="s">
        <v>14</v>
      </c>
      <c r="B23" s="226" t="s">
        <v>148</v>
      </c>
      <c r="C23" s="227"/>
      <c r="D23" s="227"/>
      <c r="E23" s="226">
        <v>8</v>
      </c>
    </row>
    <row r="24" spans="1:5" ht="21.75" customHeight="1">
      <c r="A24" s="84" t="s">
        <v>24</v>
      </c>
      <c r="B24" s="226" t="s">
        <v>155</v>
      </c>
      <c r="C24" s="227"/>
      <c r="D24" s="227"/>
      <c r="E24" s="226">
        <v>37</v>
      </c>
    </row>
    <row r="25" spans="1:5" ht="24" customHeight="1">
      <c r="A25" s="84" t="s">
        <v>15</v>
      </c>
      <c r="B25" s="226" t="s">
        <v>149</v>
      </c>
      <c r="C25" s="227"/>
      <c r="D25" s="227"/>
      <c r="E25" s="226">
        <v>24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2019-10-28T05:03:09Z</cp:lastPrinted>
  <dcterms:created xsi:type="dcterms:W3CDTF">2019-06-10T04:09:44Z</dcterms:created>
  <dcterms:modified xsi:type="dcterms:W3CDTF">2019-10-28T07:14:30Z</dcterms:modified>
  <cp:category/>
  <cp:version/>
  <cp:contentType/>
  <cp:contentStatus/>
</cp:coreProperties>
</file>